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Services Sector\"/>
    </mc:Choice>
  </mc:AlternateContent>
  <xr:revisionPtr revIDLastSave="0" documentId="13_ncr:1_{A2474D4B-4C1B-42BC-B3D0-F113A3435B1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nual Financial Data" sheetId="1" r:id="rId1"/>
    <sheet name="Financial Ratio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" l="1"/>
  <c r="D17" i="2"/>
  <c r="E17" i="2"/>
  <c r="F17" i="2"/>
  <c r="G17" i="2"/>
  <c r="H17" i="2"/>
  <c r="I17" i="2"/>
  <c r="J17" i="2"/>
  <c r="C18" i="2"/>
  <c r="D18" i="2"/>
  <c r="E18" i="2"/>
  <c r="F18" i="2"/>
  <c r="G18" i="2"/>
  <c r="H18" i="2"/>
  <c r="I18" i="2"/>
  <c r="J18" i="2"/>
  <c r="K18" i="2"/>
  <c r="C19" i="2"/>
  <c r="D19" i="2"/>
  <c r="E19" i="2"/>
  <c r="F19" i="2"/>
  <c r="G19" i="2"/>
  <c r="H19" i="2"/>
  <c r="I19" i="2"/>
  <c r="J19" i="2"/>
  <c r="K19" i="2"/>
  <c r="C20" i="2"/>
  <c r="D20" i="2"/>
  <c r="F20" i="2"/>
  <c r="G20" i="2"/>
  <c r="I20" i="2"/>
  <c r="C21" i="2"/>
  <c r="D21" i="2"/>
  <c r="E21" i="2"/>
  <c r="F21" i="2"/>
  <c r="G21" i="2"/>
  <c r="H21" i="2"/>
  <c r="I21" i="2"/>
  <c r="J21" i="2"/>
  <c r="C23" i="2"/>
  <c r="D23" i="2"/>
  <c r="E23" i="2"/>
  <c r="F23" i="2"/>
  <c r="G23" i="2"/>
  <c r="H23" i="2"/>
  <c r="I23" i="2"/>
  <c r="J23" i="2"/>
  <c r="K23" i="2"/>
  <c r="C24" i="2"/>
  <c r="D24" i="2"/>
  <c r="E24" i="2"/>
  <c r="F24" i="2"/>
  <c r="G24" i="2"/>
  <c r="H24" i="2"/>
  <c r="I24" i="2"/>
  <c r="J24" i="2"/>
  <c r="K24" i="2"/>
  <c r="C25" i="2"/>
  <c r="D25" i="2"/>
  <c r="E25" i="2"/>
  <c r="F25" i="2"/>
  <c r="G25" i="2"/>
  <c r="H25" i="2"/>
  <c r="I25" i="2"/>
  <c r="J25" i="2"/>
  <c r="K25" i="2"/>
  <c r="C26" i="2"/>
  <c r="D26" i="2"/>
  <c r="E26" i="2"/>
  <c r="F26" i="2"/>
  <c r="G26" i="2"/>
  <c r="H26" i="2"/>
  <c r="I26" i="2"/>
  <c r="J26" i="2"/>
  <c r="K26" i="2"/>
  <c r="C27" i="2"/>
  <c r="D27" i="2"/>
  <c r="E27" i="2"/>
  <c r="F27" i="2"/>
  <c r="G27" i="2"/>
  <c r="H27" i="2"/>
  <c r="I27" i="2"/>
  <c r="J27" i="2"/>
  <c r="K27" i="2"/>
  <c r="C29" i="2"/>
  <c r="D29" i="2"/>
  <c r="E29" i="2"/>
  <c r="F29" i="2"/>
  <c r="G29" i="2"/>
  <c r="H29" i="2"/>
  <c r="I29" i="2"/>
  <c r="J29" i="2"/>
  <c r="K29" i="2"/>
  <c r="C30" i="2"/>
  <c r="D30" i="2"/>
  <c r="E30" i="2"/>
  <c r="F30" i="2"/>
  <c r="G30" i="2"/>
  <c r="H30" i="2"/>
  <c r="I30" i="2"/>
  <c r="J30" i="2"/>
  <c r="K30" i="2"/>
  <c r="C31" i="2"/>
  <c r="D31" i="2"/>
  <c r="F31" i="2"/>
  <c r="G31" i="2"/>
  <c r="I31" i="2"/>
  <c r="J31" i="2"/>
  <c r="K31" i="2"/>
  <c r="C33" i="2"/>
  <c r="D33" i="2"/>
  <c r="E33" i="2"/>
  <c r="F33" i="2"/>
  <c r="G33" i="2"/>
  <c r="H33" i="2"/>
  <c r="I33" i="2"/>
  <c r="J33" i="2"/>
  <c r="K33" i="2"/>
  <c r="C34" i="2"/>
  <c r="D34" i="2"/>
  <c r="E34" i="2"/>
  <c r="F34" i="2"/>
  <c r="G34" i="2"/>
  <c r="H34" i="2"/>
  <c r="I34" i="2"/>
  <c r="J34" i="2"/>
  <c r="K34" i="2"/>
  <c r="E35" i="2"/>
  <c r="F35" i="2"/>
  <c r="C37" i="2"/>
  <c r="D37" i="2"/>
  <c r="E37" i="2"/>
  <c r="F37" i="2"/>
  <c r="G37" i="2"/>
  <c r="H37" i="2"/>
  <c r="I37" i="2"/>
  <c r="J37" i="2"/>
  <c r="K37" i="2"/>
  <c r="C38" i="2"/>
  <c r="C35" i="2" s="1"/>
  <c r="D38" i="2"/>
  <c r="D35" i="2" s="1"/>
  <c r="E38" i="2"/>
  <c r="F38" i="2"/>
  <c r="G38" i="2"/>
  <c r="G35" i="2" s="1"/>
  <c r="H38" i="2"/>
  <c r="H35" i="2" s="1"/>
  <c r="I38" i="2"/>
  <c r="I35" i="2" s="1"/>
  <c r="J38" i="2"/>
  <c r="J35" i="2" s="1"/>
  <c r="K38" i="2"/>
  <c r="K35" i="2" s="1"/>
  <c r="B17" i="2"/>
  <c r="B37" i="2" l="1"/>
  <c r="B38" i="2"/>
  <c r="B34" i="2"/>
  <c r="B33" i="2"/>
  <c r="B31" i="2"/>
  <c r="B30" i="2"/>
  <c r="B29" i="2"/>
  <c r="B27" i="2"/>
  <c r="B26" i="2"/>
  <c r="B24" i="2"/>
  <c r="B21" i="2"/>
  <c r="B19" i="2"/>
  <c r="B20" i="2" l="1"/>
  <c r="B23" i="2"/>
  <c r="B25" i="2"/>
  <c r="B35" i="2"/>
  <c r="B18" i="2" l="1"/>
</calcChain>
</file>

<file path=xl/sharedStrings.xml><?xml version="1.0" encoding="utf-8"?>
<sst xmlns="http://schemas.openxmlformats.org/spreadsheetml/2006/main" count="285" uniqueCount="250">
  <si>
    <t>INJAZ FOR DEVELOPMENT &amp; PROJECTS</t>
  </si>
  <si>
    <t>JORDAN INTERNATIONAL TRADING CENTER</t>
  </si>
  <si>
    <t>JORDANIAN DUTY FREE SHOPS</t>
  </si>
  <si>
    <t>NOPAR FOR TRADING AND INVESTMENT</t>
  </si>
  <si>
    <t>SOUTH ELECTRONICS</t>
  </si>
  <si>
    <t>SPECIALIZED TRADING &amp; INVESTMENT</t>
  </si>
  <si>
    <t>عرض التقرير المحدد</t>
  </si>
  <si>
    <t>اسم العنصر</t>
  </si>
  <si>
    <t>الاسواق الحرة الاردنية</t>
  </si>
  <si>
    <t>التسهيلات التجارية الاردنية</t>
  </si>
  <si>
    <t>الجنوب للإلكترونيات</t>
  </si>
  <si>
    <t>المتخصصة للتجارة والاستثمارات</t>
  </si>
  <si>
    <t>المتكاملة للتأجير التمويلي</t>
  </si>
  <si>
    <t>المركز الاردني للتجارة الدولية</t>
  </si>
  <si>
    <t>انجاز للتنمية والمشاريع المتعددة</t>
  </si>
  <si>
    <t>بندار للتجارة والإستثمار</t>
  </si>
  <si>
    <t>مجموعة أوفتك القابضة</t>
  </si>
  <si>
    <t>نوبار للتجارة والاستثمار</t>
  </si>
  <si>
    <t>Statement of financial position</t>
  </si>
  <si>
    <t>Income statement</t>
  </si>
  <si>
    <t>Statement of cash flows</t>
  </si>
  <si>
    <t>قائمة المركز المالي</t>
  </si>
  <si>
    <t>قائمة الدخل</t>
  </si>
  <si>
    <t>قائمة التدفقات النقدية</t>
  </si>
  <si>
    <t xml:space="preserve">BINDAR TRADING &amp; INVESTMENT </t>
  </si>
  <si>
    <t xml:space="preserve">COMPREHENSIVE LEASING COMPANY </t>
  </si>
  <si>
    <t xml:space="preserve">OFFTEC HOLDING GROUP </t>
  </si>
  <si>
    <t>JORDAN TRADE FACILITIES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</si>
  <si>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</si>
  <si>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</si>
  <si>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</si>
  <si>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</si>
  <si>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-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</si>
  <si>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</si>
  <si>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</si>
  <si>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</si>
  <si>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</si>
  <si>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</si>
  <si>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</si>
  <si>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</si>
  <si>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</si>
  <si>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</si>
  <si>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</si>
  <si>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</si>
  <si>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</si>
  <si>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</si>
  <si>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</si>
  <si>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</si>
  <si>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</si>
  <si>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</si>
  <si>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</si>
  <si>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</si>
  <si>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</si>
  <si>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</si>
  <si>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</si>
  <si>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</si>
  <si>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</si>
  <si>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</si>
  <si>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</si>
  <si>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</si>
  <si>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</si>
  <si>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</si>
  <si>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</si>
  <si>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</si>
  <si>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</si>
  <si>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</si>
  <si>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</si>
  <si>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</si>
  <si>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</si>
  <si>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</si>
  <si>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</si>
  <si>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</si>
  <si>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</si>
  <si>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</si>
  <si>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</si>
  <si>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</si>
  <si>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</si>
  <si>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</si>
  <si>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</si>
  <si>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</si>
  <si>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</si>
  <si>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</si>
  <si>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</si>
  <si>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الممتلكات والآلات والمعدات</t>
  </si>
  <si>
    <t>موجودات غير ملموسة</t>
  </si>
  <si>
    <t>الاستثمارات العقارية</t>
  </si>
  <si>
    <t>الاستثمارات في الشركات التابعة والمشاريع المشتركة والشركات الحليفة</t>
  </si>
  <si>
    <t>موجودات مالية بالقيمة العادلة من خلال الدخل الشامل الاخر</t>
  </si>
  <si>
    <t>موجودات مالية بالتكلفة المطفأة</t>
  </si>
  <si>
    <t>الموجودات الضريبية المؤجلة</t>
  </si>
  <si>
    <t>الذمم التجارية والذمم المدينة الأخرى غير المتداولة</t>
  </si>
  <si>
    <t>مشاريع تحت التنفيذ</t>
  </si>
  <si>
    <t>موجودات غير متداولة أخرى</t>
  </si>
  <si>
    <t>إجمالي الموجودات غير المتداولة</t>
  </si>
  <si>
    <t>المخزون</t>
  </si>
  <si>
    <t>الذمم التجارية والذمم المدينة الأخرى المتداولة</t>
  </si>
  <si>
    <t>موجودات مالية بالقيمة العادلة من خلال قائمة الدخل</t>
  </si>
  <si>
    <t>الذمم المدينة المتداولة المستحقة من أطراف ذات علاقة</t>
  </si>
  <si>
    <t>النقد في الصندوق ولدى البنوك</t>
  </si>
  <si>
    <t>موجودات متداولة أخرى</t>
  </si>
  <si>
    <t>موجودات معدة للبيع</t>
  </si>
  <si>
    <t>إجمالي الموجودات المتداولة</t>
  </si>
  <si>
    <t>مجموع الموجودات</t>
  </si>
  <si>
    <t>رأس المال المدفوع</t>
  </si>
  <si>
    <t>أرباح مدورة</t>
  </si>
  <si>
    <t>علاوة إصدار</t>
  </si>
  <si>
    <t>احتياطي اجباري</t>
  </si>
  <si>
    <t>إحتياطي اختياري</t>
  </si>
  <si>
    <t>إحتياطي خاص</t>
  </si>
  <si>
    <t>إحتياطي القيمة العادلة</t>
  </si>
  <si>
    <t>احتياطيات أخرى</t>
  </si>
  <si>
    <t>إجمالي حقوق الملكية المنسوبة إلى مالكي الشركة الأم</t>
  </si>
  <si>
    <t>حقوق غير المسيطرين</t>
  </si>
  <si>
    <t>إجمالي حقوق الملكية</t>
  </si>
  <si>
    <t>المخصصات غير المتداولة</t>
  </si>
  <si>
    <t>الاقتراضات غير المتداولة</t>
  </si>
  <si>
    <t>الذمم التجارية و الذمم الدائنة الأخرى غير المتداولة</t>
  </si>
  <si>
    <t>الذمم الدائنة غير المتداولة للأطراف ذات علاقة</t>
  </si>
  <si>
    <t>التزام غير المتداول مقابل عقد تاجير تمويلي</t>
  </si>
  <si>
    <t>مطلوبات غير متداولة أخرى</t>
  </si>
  <si>
    <t>مجموع المطلوبات غير متداولة</t>
  </si>
  <si>
    <t>المخصصات المتداولة</t>
  </si>
  <si>
    <t>القروض المتداولة</t>
  </si>
  <si>
    <t>الذمم التجارية والذمم الدائنة الاخرى المتداولة</t>
  </si>
  <si>
    <t>الذمم الدائنة المتداولة لأطراف ذات العلاقة</t>
  </si>
  <si>
    <t>الحسابات المصرفية المكشوفة</t>
  </si>
  <si>
    <t>التزام متداول مقابل عقد تاجير تمويلي</t>
  </si>
  <si>
    <t>مطلوبات مالية متداولة أخرى</t>
  </si>
  <si>
    <t>مخصص ضريبة دخل</t>
  </si>
  <si>
    <t>ايرادات مقبوضة مقدماً متداولة</t>
  </si>
  <si>
    <t>مطلوبات متداولة أخرى</t>
  </si>
  <si>
    <t>مجموع المطلوبات المتداولة</t>
  </si>
  <si>
    <t>مجموع المطلوبات</t>
  </si>
  <si>
    <t>مجموع المطلوبات وحقوق الملكية</t>
  </si>
  <si>
    <t/>
  </si>
  <si>
    <t>الايرادات التشغيلية</t>
  </si>
  <si>
    <t>مصاريف تشغيلية</t>
  </si>
  <si>
    <t>مجمل الربح</t>
  </si>
  <si>
    <t>المصاريف الادارية والعمومية</t>
  </si>
  <si>
    <t>مصاريف البيع والتوزيع</t>
  </si>
  <si>
    <t>حصة الحكومة من الإيرادات</t>
  </si>
  <si>
    <t>مصاريف تشغيلية أخرى</t>
  </si>
  <si>
    <t>الربح (الخسارة) من الأنشطة التشغيلية</t>
  </si>
  <si>
    <t>مخصصات أخرى</t>
  </si>
  <si>
    <t>الإيرادات الأخرى</t>
  </si>
  <si>
    <t>مصاريف أخرى</t>
  </si>
  <si>
    <t>ارباح (خسائر) موجودات مالية بالقيمة العادلة من خلال قائمة الدخل</t>
  </si>
  <si>
    <t>الدخل التمويلي</t>
  </si>
  <si>
    <t>تكاليف التمويل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</si>
  <si>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</si>
  <si>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</si>
  <si>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</si>
  <si>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</si>
  <si>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</si>
  <si>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</si>
  <si>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</si>
  <si>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</si>
  <si>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</si>
  <si>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</si>
  <si>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</si>
  <si>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</si>
  <si>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</si>
  <si>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Property, plant and equipment</t>
  </si>
  <si>
    <t>Intangible assets</t>
  </si>
  <si>
    <t>Investment property</t>
  </si>
  <si>
    <t>Investments in subsidiaries, joint ventures and associates</t>
  </si>
  <si>
    <t>Financial assets at fair value through other comprehensive income</t>
  </si>
  <si>
    <t>Financial assets at amortized cost</t>
  </si>
  <si>
    <t>Deferred tax assets</t>
  </si>
  <si>
    <t>Trade and other non-current receivables</t>
  </si>
  <si>
    <t>Projects under implementation</t>
  </si>
  <si>
    <t>Other non-current assets</t>
  </si>
  <si>
    <t>Total non-current assets</t>
  </si>
  <si>
    <t>Current inventories</t>
  </si>
  <si>
    <t>Trade and other current receivables</t>
  </si>
  <si>
    <t>Financial assets at fair value through profit or loss</t>
  </si>
  <si>
    <t>Current receivables due from related parties</t>
  </si>
  <si>
    <t>Cash on hand and at banks</t>
  </si>
  <si>
    <t>Other current assets</t>
  </si>
  <si>
    <t>Assets held for sale</t>
  </si>
  <si>
    <t>Total current assets</t>
  </si>
  <si>
    <t>Total assets</t>
  </si>
  <si>
    <t>Paid-up capital</t>
  </si>
  <si>
    <t>Retained earnings</t>
  </si>
  <si>
    <t>Share premium</t>
  </si>
  <si>
    <t>Statutory reserve</t>
  </si>
  <si>
    <t>Voluntary reserve</t>
  </si>
  <si>
    <t>Special reserve</t>
  </si>
  <si>
    <t>Fair value reserve</t>
  </si>
  <si>
    <t>Other reserves</t>
  </si>
  <si>
    <t>Total equity attributable to owners of parent</t>
  </si>
  <si>
    <t>Non-controlling interests</t>
  </si>
  <si>
    <t>Total equity</t>
  </si>
  <si>
    <t>Non-current provisions</t>
  </si>
  <si>
    <t>Non current borrowings</t>
  </si>
  <si>
    <t>Trade and other non-current payables</t>
  </si>
  <si>
    <t>Non-current payables to related parties</t>
  </si>
  <si>
    <t>Non-current finance lease obligations</t>
  </si>
  <si>
    <t>Other non-current liabilities</t>
  </si>
  <si>
    <t>Total non-current liabilities</t>
  </si>
  <si>
    <t>Current provisions</t>
  </si>
  <si>
    <t>Current borrowings</t>
  </si>
  <si>
    <t>Trade and other current payables</t>
  </si>
  <si>
    <t>Current payables to related parties</t>
  </si>
  <si>
    <t>Bank overdraft</t>
  </si>
  <si>
    <t>Current finance lease obligations</t>
  </si>
  <si>
    <t>Other current financial liabilities</t>
  </si>
  <si>
    <t>Income tax provision</t>
  </si>
  <si>
    <t>Revenue received in advance, current</t>
  </si>
  <si>
    <t>Other current liabilities</t>
  </si>
  <si>
    <t>Total current liabilities</t>
  </si>
  <si>
    <t>Total liabilities</t>
  </si>
  <si>
    <t>Total equity and liabilities</t>
  </si>
  <si>
    <t>Operating revenue</t>
  </si>
  <si>
    <t>Operating expense</t>
  </si>
  <si>
    <t>Gross profit</t>
  </si>
  <si>
    <t>General and administrative expenses</t>
  </si>
  <si>
    <t>Selling and distribution expenses</t>
  </si>
  <si>
    <t>Government revenue share</t>
  </si>
  <si>
    <t>Other operating expense</t>
  </si>
  <si>
    <t>Profit (loss) from operating activities</t>
  </si>
  <si>
    <t>Other provisions</t>
  </si>
  <si>
    <t>Other income</t>
  </si>
  <si>
    <t>Other expense</t>
  </si>
  <si>
    <t>Gains (losses) on financial assets at fair value through income statement</t>
  </si>
  <si>
    <t>Finance income</t>
  </si>
  <si>
    <t>Finance costs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</si>
  <si>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</si>
  <si>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</si>
  <si>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</si>
  <si>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</si>
  <si>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</si>
  <si>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</si>
  <si>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</si>
  <si>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</si>
  <si>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</si>
  <si>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</si>
  <si>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</si>
  <si>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</si>
  <si>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</si>
  <si>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>حصص ملكية أخرى</t>
  </si>
  <si>
    <t>Other equity interest</t>
  </si>
  <si>
    <t>Annual Financial Data for the Year 2024</t>
  </si>
  <si>
    <t>البيانات المالية السنوية لعام 2024</t>
  </si>
  <si>
    <t>أرباح استثمارات في الشركات التابعة والحليفة والمشاريع المشتركة</t>
  </si>
  <si>
    <t>Gains on investments in subsidiaries, joint ventures and associates</t>
  </si>
  <si>
    <t>*Closing Price (JD)</t>
  </si>
  <si>
    <t>(سعر الاغلاق (دينار*</t>
  </si>
  <si>
    <t>*يعكس آخر سعر للشركة المدرجة بغض النظر فيما إذا تم تسجيل هذا السعر في سوق الأوراق المالية المدرجة أو غير المدرجة.</t>
  </si>
  <si>
    <t>*Reflects the listed company's last closing price, regardless of whether this price was registered in the listed or unlisted securities market.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</si>
</sst>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readingOrder="2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1" fillId="0" borderId="0" xfId="0" applyFont="1"/>
    <xf numFmtId="0" fontId="0" fillId="0" borderId="1" xfId="0" applyNumberFormat="1" applyBorder="1" applyAlignment="1">
      <alignment horizontal="left"/>
    </xf>
    <xf numFmtId="0" fontId="0" fillId="2" borderId="4" xfId="0" applyFill="1" applyBorder="1" applyAlignment="1">
      <alignment horizont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2" fillId="0" borderId="0" xfId="0" applyFont="1"/>
    <xf numFmtId="0" fontId="3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0" xfId="0" applyFont="1"/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1" xfId="0" applyNumberFormat="1" applyFill="1" applyBorder="1" applyAlignment="1">
      <alignment horizontal="left"/>
    </xf>
    <xf numFmtId="0" fontId="0" fillId="0" borderId="0" xfId="0" applyFill="1"/>
    <xf numFmtId="0" fontId="2" fillId="0" borderId="0" xfId="0" applyFont="1" applyFill="1"/>
    <xf numFmtId="0" fontId="1" fillId="0" borderId="0" xfId="0" applyFont="1" applyFill="1"/>
    <xf numFmtId="0" fontId="0" fillId="0" borderId="0" xfId="0" applyFill="1" applyBorder="1" applyAlignment="1">
      <alignment readingOrder="2"/>
    </xf>
    <xf numFmtId="2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vertical="center" wrapText="1" readingOrder="2"/>
    </xf>
    <xf numFmtId="0" fontId="0" fillId="2" borderId="8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23</xdr:col>
      <xdr:colOff>133350</xdr:colOff>
      <xdr:row>3</xdr:row>
      <xdr:rowOff>9525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5FF54FE0-C799-4E93-93E7-9BE0191F6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394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3"/>
  <sheetViews>
    <sheetView tabSelected="1" workbookViewId="0">
      <selection activeCell="L9" sqref="L9"/>
    </sheetView>
  </sheetViews>
  <sheetFormatPr defaultRowHeight="12.75" x14ac:dyDescent="0.2"/>
  <cols>
    <col min="1" max="1" width="77.7109375" customWidth="1"/>
    <col min="2" max="2" width="14.85546875" bestFit="1" customWidth="1"/>
    <col min="3" max="3" width="19.42578125" bestFit="1" customWidth="1"/>
    <col min="4" max="4" width="17.42578125" bestFit="1" customWidth="1"/>
    <col min="5" max="5" width="21.42578125" bestFit="1" customWidth="1"/>
    <col min="6" max="6" width="15.28515625" bestFit="1" customWidth="1"/>
    <col min="7" max="7" width="15" bestFit="1" customWidth="1"/>
    <col min="8" max="8" width="15.5703125" bestFit="1" customWidth="1"/>
    <col min="9" max="9" width="16.140625" bestFit="1" customWidth="1"/>
    <col min="10" max="10" width="20.140625" bestFit="1" customWidth="1"/>
    <col min="11" max="11" width="14" bestFit="1" customWidth="1"/>
    <col min="12" max="12" width="59" bestFit="1" customWidth="1"/>
    <col min="13" max="14" width="7" style="39" bestFit="1" customWidth="1"/>
    <col min="15" max="15" width="21.85546875" style="39" customWidth="1"/>
    <col min="16" max="16" width="18" style="39" bestFit="1" customWidth="1"/>
    <col min="17" max="26" width="9.140625" style="39"/>
  </cols>
  <sheetData>
    <row r="1" spans="1:15" x14ac:dyDescent="0.2">
      <c r="L1" t="s">
        <v>6</v>
      </c>
    </row>
    <row r="2" spans="1:15" x14ac:dyDescent="0.2">
      <c r="L2" t="s">
        <v>7</v>
      </c>
    </row>
    <row r="7" spans="1:15" ht="15" x14ac:dyDescent="0.25">
      <c r="A7" s="14" t="s">
        <v>242</v>
      </c>
      <c r="L7" s="14" t="s">
        <v>243</v>
      </c>
      <c r="M7" s="40"/>
      <c r="N7" s="40"/>
      <c r="O7" s="40"/>
    </row>
    <row r="8" spans="1:15" x14ac:dyDescent="0.2">
      <c r="B8" s="39"/>
      <c r="C8" s="39"/>
      <c r="D8" s="39"/>
      <c r="E8" s="39"/>
      <c r="G8" s="39"/>
      <c r="H8" s="39"/>
      <c r="I8" s="39"/>
      <c r="J8" s="39"/>
      <c r="K8" s="39"/>
    </row>
    <row r="9" spans="1:15" ht="51" x14ac:dyDescent="0.2">
      <c r="A9" s="13"/>
      <c r="B9" s="46" t="s">
        <v>2</v>
      </c>
      <c r="C9" s="46" t="s">
        <v>1</v>
      </c>
      <c r="D9" s="46" t="s">
        <v>27</v>
      </c>
      <c r="E9" s="46" t="s">
        <v>5</v>
      </c>
      <c r="F9" s="46" t="s">
        <v>24</v>
      </c>
      <c r="G9" s="46" t="s">
        <v>26</v>
      </c>
      <c r="H9" s="46" t="s">
        <v>3</v>
      </c>
      <c r="I9" s="46" t="s">
        <v>25</v>
      </c>
      <c r="J9" s="46" t="s">
        <v>0</v>
      </c>
      <c r="K9" s="46" t="s">
        <v>4</v>
      </c>
      <c r="L9" s="10"/>
    </row>
    <row r="10" spans="1:15" ht="12.75" customHeight="1" x14ac:dyDescent="0.2">
      <c r="A10" s="11"/>
      <c r="B10" s="46" t="s">
        <v>8</v>
      </c>
      <c r="C10" s="46" t="s">
        <v>13</v>
      </c>
      <c r="D10" s="46" t="s">
        <v>9</v>
      </c>
      <c r="E10" s="46" t="s">
        <v>11</v>
      </c>
      <c r="F10" s="46" t="s">
        <v>15</v>
      </c>
      <c r="G10" s="46" t="s">
        <v>16</v>
      </c>
      <c r="H10" s="46" t="s">
        <v>17</v>
      </c>
      <c r="I10" s="46" t="s">
        <v>12</v>
      </c>
      <c r="J10" s="46" t="s">
        <v>14</v>
      </c>
      <c r="K10" s="46" t="s">
        <v>10</v>
      </c>
      <c r="L10" s="11"/>
    </row>
    <row r="11" spans="1:15" x14ac:dyDescent="0.2">
      <c r="A11" s="12"/>
      <c r="B11" s="47">
        <v>131022</v>
      </c>
      <c r="C11" s="47">
        <v>131023</v>
      </c>
      <c r="D11" s="47">
        <v>131062</v>
      </c>
      <c r="E11" s="47">
        <v>131081</v>
      </c>
      <c r="F11" s="47">
        <v>131219</v>
      </c>
      <c r="G11" s="47">
        <v>131228</v>
      </c>
      <c r="H11" s="47">
        <v>131238</v>
      </c>
      <c r="I11" s="47">
        <v>131264</v>
      </c>
      <c r="J11" s="47">
        <v>141058</v>
      </c>
      <c r="K11" s="47">
        <v>131230</v>
      </c>
      <c r="L11" s="12"/>
      <c r="M11" s="37"/>
      <c r="N11" s="37"/>
      <c r="O11" s="37"/>
    </row>
    <row r="13" spans="1:15" x14ac:dyDescent="0.2">
      <c r="A13" s="7" t="s">
        <v>18</v>
      </c>
      <c r="L13" s="7" t="s">
        <v>21</v>
      </c>
      <c r="M13" s="41"/>
      <c r="N13" s="41"/>
      <c r="O13" s="41"/>
    </row>
    <row r="14" spans="1:15" x14ac:dyDescent="0.2">
      <c r="A14" s="1" t="s">
        <v>162</v>
      </c>
      <c r="B14" s="8">
        <v>22947028</v>
      </c>
      <c r="C14" s="8">
        <v>890648</v>
      </c>
      <c r="D14" s="8">
        <v>173589</v>
      </c>
      <c r="E14" s="8">
        <v>156112</v>
      </c>
      <c r="F14" s="8">
        <v>637372</v>
      </c>
      <c r="G14" s="8">
        <v>1836139</v>
      </c>
      <c r="H14" s="8">
        <v>1</v>
      </c>
      <c r="I14" s="8">
        <v>2701363</v>
      </c>
      <c r="J14" s="8">
        <v>23446872</v>
      </c>
      <c r="K14" s="8">
        <v>474380</v>
      </c>
      <c r="L14" s="4" t="s">
        <v>83</v>
      </c>
      <c r="M14" s="42"/>
      <c r="N14" s="42"/>
      <c r="O14" s="42"/>
    </row>
    <row r="15" spans="1:15" x14ac:dyDescent="0.2">
      <c r="A15" s="1" t="s">
        <v>163</v>
      </c>
      <c r="B15" s="8">
        <v>13081410</v>
      </c>
      <c r="C15" s="3">
        <v>0</v>
      </c>
      <c r="D15" s="8">
        <v>38151</v>
      </c>
      <c r="E15" s="3">
        <v>0</v>
      </c>
      <c r="F15" s="3">
        <v>0</v>
      </c>
      <c r="G15" s="8">
        <v>6792258</v>
      </c>
      <c r="H15" s="3">
        <v>0</v>
      </c>
      <c r="I15" s="8">
        <v>15347</v>
      </c>
      <c r="J15" s="8">
        <v>27508872</v>
      </c>
      <c r="K15" s="3">
        <v>0</v>
      </c>
      <c r="L15" s="1" t="s">
        <v>84</v>
      </c>
      <c r="M15" s="42"/>
      <c r="N15" s="42"/>
      <c r="O15" s="36"/>
    </row>
    <row r="16" spans="1:15" x14ac:dyDescent="0.2">
      <c r="A16" s="1" t="s">
        <v>164</v>
      </c>
      <c r="B16" s="3">
        <v>0</v>
      </c>
      <c r="C16" s="8">
        <v>179331</v>
      </c>
      <c r="D16" s="8">
        <v>0</v>
      </c>
      <c r="E16" s="3">
        <v>0</v>
      </c>
      <c r="F16" s="8">
        <v>2789973</v>
      </c>
      <c r="G16" s="8">
        <v>945423</v>
      </c>
      <c r="H16" s="8">
        <v>790566</v>
      </c>
      <c r="I16" s="8">
        <v>2820920</v>
      </c>
      <c r="J16" s="8">
        <v>0</v>
      </c>
      <c r="K16" s="3">
        <v>0</v>
      </c>
      <c r="L16" s="1" t="s">
        <v>85</v>
      </c>
      <c r="M16" s="42"/>
      <c r="N16" s="42"/>
      <c r="O16" s="36"/>
    </row>
    <row r="17" spans="1:15" x14ac:dyDescent="0.2">
      <c r="A17" s="1" t="s">
        <v>165</v>
      </c>
      <c r="B17" s="8">
        <v>1378668</v>
      </c>
      <c r="C17" s="3">
        <v>0</v>
      </c>
      <c r="D17" s="3">
        <v>0</v>
      </c>
      <c r="E17" s="8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8">
        <v>10496037</v>
      </c>
      <c r="L17" s="1" t="s">
        <v>86</v>
      </c>
      <c r="M17" s="42"/>
      <c r="N17" s="42"/>
      <c r="O17" s="36"/>
    </row>
    <row r="18" spans="1:15" x14ac:dyDescent="0.2">
      <c r="A18" s="1" t="s">
        <v>166</v>
      </c>
      <c r="B18" s="8">
        <v>400</v>
      </c>
      <c r="C18" s="3">
        <v>0</v>
      </c>
      <c r="D18" s="8">
        <v>227323</v>
      </c>
      <c r="E18" s="8">
        <v>9248</v>
      </c>
      <c r="F18" s="8">
        <v>157308</v>
      </c>
      <c r="G18" s="3">
        <v>0</v>
      </c>
      <c r="H18" s="8">
        <v>157</v>
      </c>
      <c r="I18" s="3">
        <v>0</v>
      </c>
      <c r="J18" s="3">
        <v>0</v>
      </c>
      <c r="K18" s="8">
        <v>0</v>
      </c>
      <c r="L18" s="1" t="s">
        <v>87</v>
      </c>
      <c r="M18" s="42"/>
      <c r="N18" s="42"/>
      <c r="O18" s="36"/>
    </row>
    <row r="19" spans="1:15" x14ac:dyDescent="0.2">
      <c r="A19" s="1" t="s">
        <v>167</v>
      </c>
      <c r="B19" s="3">
        <v>0</v>
      </c>
      <c r="C19" s="8">
        <v>150000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1" t="s">
        <v>88</v>
      </c>
      <c r="M19" s="42"/>
      <c r="N19" s="42"/>
      <c r="O19" s="36"/>
    </row>
    <row r="20" spans="1:15" x14ac:dyDescent="0.2">
      <c r="A20" s="1" t="s">
        <v>168</v>
      </c>
      <c r="B20" s="3">
        <v>0</v>
      </c>
      <c r="C20" s="8">
        <v>0</v>
      </c>
      <c r="D20" s="8">
        <v>4136371</v>
      </c>
      <c r="E20" s="3">
        <v>0</v>
      </c>
      <c r="F20" s="8">
        <v>2874676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1" t="s">
        <v>89</v>
      </c>
      <c r="M20" s="42"/>
      <c r="N20" s="42"/>
      <c r="O20" s="36"/>
    </row>
    <row r="21" spans="1:15" x14ac:dyDescent="0.2">
      <c r="A21" s="1" t="s">
        <v>169</v>
      </c>
      <c r="B21" s="3">
        <v>0</v>
      </c>
      <c r="C21" s="8">
        <v>4872207</v>
      </c>
      <c r="D21" s="8">
        <v>0</v>
      </c>
      <c r="E21" s="3">
        <v>0</v>
      </c>
      <c r="F21" s="8">
        <v>0</v>
      </c>
      <c r="G21" s="8">
        <v>1726307</v>
      </c>
      <c r="H21" s="3">
        <v>0</v>
      </c>
      <c r="I21" s="8">
        <v>46684004</v>
      </c>
      <c r="J21" s="3">
        <v>0</v>
      </c>
      <c r="K21" s="3">
        <v>0</v>
      </c>
      <c r="L21" s="1" t="s">
        <v>90</v>
      </c>
      <c r="M21" s="42"/>
      <c r="N21" s="42"/>
      <c r="O21" s="36"/>
    </row>
    <row r="22" spans="1:15" x14ac:dyDescent="0.2">
      <c r="A22" s="1" t="s">
        <v>170</v>
      </c>
      <c r="B22" s="8">
        <v>1850621</v>
      </c>
      <c r="C22" s="8">
        <v>0</v>
      </c>
      <c r="D22" s="3">
        <v>0</v>
      </c>
      <c r="E22" s="3">
        <v>0</v>
      </c>
      <c r="F22" s="3">
        <v>0</v>
      </c>
      <c r="G22" s="8">
        <v>0</v>
      </c>
      <c r="H22" s="3">
        <v>0</v>
      </c>
      <c r="I22" s="8">
        <v>0</v>
      </c>
      <c r="J22" s="3">
        <v>0</v>
      </c>
      <c r="K22" s="3">
        <v>0</v>
      </c>
      <c r="L22" s="1" t="s">
        <v>91</v>
      </c>
      <c r="M22" s="42"/>
      <c r="N22" s="42"/>
      <c r="O22" s="36"/>
    </row>
    <row r="23" spans="1:15" x14ac:dyDescent="0.2">
      <c r="A23" s="5" t="s">
        <v>171</v>
      </c>
      <c r="B23" s="8">
        <v>4130423</v>
      </c>
      <c r="C23" s="3">
        <v>0</v>
      </c>
      <c r="D23" s="3">
        <v>0</v>
      </c>
      <c r="E23" s="8">
        <v>93387</v>
      </c>
      <c r="F23" s="3">
        <v>0</v>
      </c>
      <c r="G23" s="8">
        <v>1156263</v>
      </c>
      <c r="H23" s="3">
        <v>0</v>
      </c>
      <c r="I23" s="3">
        <v>0</v>
      </c>
      <c r="J23" s="3">
        <v>0</v>
      </c>
      <c r="K23" s="3">
        <v>0</v>
      </c>
      <c r="L23" s="5" t="s">
        <v>92</v>
      </c>
      <c r="M23" s="42"/>
      <c r="N23" s="42"/>
      <c r="O23" s="36"/>
    </row>
    <row r="24" spans="1:15" x14ac:dyDescent="0.2">
      <c r="A24" s="1" t="s">
        <v>172</v>
      </c>
      <c r="B24" s="8">
        <v>43388550</v>
      </c>
      <c r="C24" s="8">
        <v>6092186</v>
      </c>
      <c r="D24" s="8">
        <v>4575434</v>
      </c>
      <c r="E24" s="8">
        <v>258747</v>
      </c>
      <c r="F24" s="8">
        <v>6862399</v>
      </c>
      <c r="G24" s="8">
        <v>12456390</v>
      </c>
      <c r="H24" s="8">
        <v>790724</v>
      </c>
      <c r="I24" s="8">
        <v>52221634</v>
      </c>
      <c r="J24" s="8">
        <v>50955744</v>
      </c>
      <c r="K24" s="8">
        <v>10970417</v>
      </c>
      <c r="L24" s="1" t="s">
        <v>93</v>
      </c>
      <c r="M24" s="42"/>
      <c r="N24" s="42"/>
      <c r="O24" s="36"/>
    </row>
    <row r="25" spans="1:15" x14ac:dyDescent="0.2">
      <c r="A25" s="1" t="s">
        <v>173</v>
      </c>
      <c r="B25" s="8">
        <v>13473548</v>
      </c>
      <c r="C25" s="8">
        <v>1249857</v>
      </c>
      <c r="D25" s="3">
        <v>0</v>
      </c>
      <c r="E25" s="8">
        <v>563295</v>
      </c>
      <c r="F25" s="3">
        <v>0</v>
      </c>
      <c r="G25" s="8">
        <v>6478631</v>
      </c>
      <c r="H25" s="3">
        <v>0</v>
      </c>
      <c r="I25" s="3">
        <v>0</v>
      </c>
      <c r="J25" s="8">
        <v>5698535</v>
      </c>
      <c r="K25" s="8">
        <v>200810</v>
      </c>
      <c r="L25" s="1" t="s">
        <v>94</v>
      </c>
      <c r="M25" s="42"/>
      <c r="N25" s="42"/>
      <c r="O25" s="36"/>
    </row>
    <row r="26" spans="1:15" x14ac:dyDescent="0.2">
      <c r="A26" s="1" t="s">
        <v>174</v>
      </c>
      <c r="B26" s="8">
        <v>4497600</v>
      </c>
      <c r="C26" s="8">
        <v>332183</v>
      </c>
      <c r="D26" s="8">
        <v>137363339</v>
      </c>
      <c r="E26" s="8">
        <v>361956</v>
      </c>
      <c r="F26" s="8">
        <v>0</v>
      </c>
      <c r="G26" s="8">
        <v>17071769</v>
      </c>
      <c r="H26" s="8">
        <v>2000</v>
      </c>
      <c r="I26" s="8">
        <v>38703878</v>
      </c>
      <c r="J26" s="8">
        <v>56876638</v>
      </c>
      <c r="K26" s="8">
        <v>1969955</v>
      </c>
      <c r="L26" s="1" t="s">
        <v>95</v>
      </c>
      <c r="M26" s="42"/>
      <c r="N26" s="42"/>
      <c r="O26" s="36"/>
    </row>
    <row r="27" spans="1:15" x14ac:dyDescent="0.2">
      <c r="A27" s="1" t="s">
        <v>175</v>
      </c>
      <c r="B27" s="8">
        <v>0</v>
      </c>
      <c r="C27" s="8">
        <v>403057</v>
      </c>
      <c r="D27" s="3">
        <v>0</v>
      </c>
      <c r="E27" s="8">
        <v>0</v>
      </c>
      <c r="F27" s="3">
        <v>0</v>
      </c>
      <c r="G27" s="8">
        <v>0</v>
      </c>
      <c r="H27" s="3">
        <v>0</v>
      </c>
      <c r="I27" s="3">
        <v>0</v>
      </c>
      <c r="J27" s="8">
        <v>0</v>
      </c>
      <c r="K27" s="8">
        <v>76536</v>
      </c>
      <c r="L27" s="1" t="s">
        <v>96</v>
      </c>
      <c r="M27" s="42"/>
      <c r="N27" s="42"/>
      <c r="O27" s="36"/>
    </row>
    <row r="28" spans="1:15" x14ac:dyDescent="0.2">
      <c r="A28" s="1" t="s">
        <v>176</v>
      </c>
      <c r="B28" s="8">
        <v>7954734</v>
      </c>
      <c r="C28" s="8">
        <v>0</v>
      </c>
      <c r="D28" s="8">
        <v>0</v>
      </c>
      <c r="E28" s="8">
        <v>0</v>
      </c>
      <c r="F28" s="3">
        <v>0</v>
      </c>
      <c r="G28" s="8">
        <v>0</v>
      </c>
      <c r="H28" s="8">
        <v>0</v>
      </c>
      <c r="I28" s="8">
        <v>0</v>
      </c>
      <c r="J28" s="8">
        <v>0</v>
      </c>
      <c r="K28" s="8">
        <v>3915163</v>
      </c>
      <c r="L28" s="1" t="s">
        <v>97</v>
      </c>
      <c r="M28" s="42"/>
      <c r="N28" s="42"/>
      <c r="O28" s="36"/>
    </row>
    <row r="29" spans="1:15" x14ac:dyDescent="0.2">
      <c r="A29" s="1" t="s">
        <v>177</v>
      </c>
      <c r="B29" s="8">
        <v>10257801</v>
      </c>
      <c r="C29" s="8">
        <v>200948</v>
      </c>
      <c r="D29" s="8">
        <v>2649387</v>
      </c>
      <c r="E29" s="8">
        <v>438783</v>
      </c>
      <c r="F29" s="8">
        <v>291610</v>
      </c>
      <c r="G29" s="8">
        <v>3631959</v>
      </c>
      <c r="H29" s="8">
        <v>17121</v>
      </c>
      <c r="I29" s="8">
        <v>77472</v>
      </c>
      <c r="J29" s="8">
        <v>2242997</v>
      </c>
      <c r="K29" s="8">
        <v>15772</v>
      </c>
      <c r="L29" s="1" t="s">
        <v>98</v>
      </c>
      <c r="M29" s="42"/>
      <c r="N29" s="42"/>
      <c r="O29" s="36"/>
    </row>
    <row r="30" spans="1:15" x14ac:dyDescent="0.2">
      <c r="A30" s="1" t="s">
        <v>178</v>
      </c>
      <c r="B30" s="3">
        <v>0</v>
      </c>
      <c r="C30" s="8">
        <v>1329104</v>
      </c>
      <c r="D30" s="8">
        <v>659597</v>
      </c>
      <c r="E30" s="8">
        <v>11163</v>
      </c>
      <c r="F30" s="8">
        <v>133215492</v>
      </c>
      <c r="G30" s="8">
        <v>2332032</v>
      </c>
      <c r="H30" s="8">
        <v>95</v>
      </c>
      <c r="I30" s="3">
        <v>0</v>
      </c>
      <c r="J30" s="8">
        <v>7677828</v>
      </c>
      <c r="K30" s="8">
        <v>186873</v>
      </c>
      <c r="L30" s="1" t="s">
        <v>99</v>
      </c>
      <c r="M30" s="42"/>
      <c r="N30" s="42"/>
      <c r="O30" s="36"/>
    </row>
    <row r="31" spans="1:15" x14ac:dyDescent="0.2">
      <c r="A31" s="1" t="s">
        <v>179</v>
      </c>
      <c r="B31" s="8">
        <v>0</v>
      </c>
      <c r="C31" s="8">
        <v>0</v>
      </c>
      <c r="D31" s="8">
        <v>2773776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1" t="s">
        <v>100</v>
      </c>
      <c r="M31" s="42"/>
      <c r="N31" s="42"/>
      <c r="O31" s="36"/>
    </row>
    <row r="32" spans="1:15" x14ac:dyDescent="0.2">
      <c r="A32" s="1" t="s">
        <v>180</v>
      </c>
      <c r="B32" s="8">
        <v>36183683</v>
      </c>
      <c r="C32" s="8">
        <v>3515149</v>
      </c>
      <c r="D32" s="8">
        <v>143446099</v>
      </c>
      <c r="E32" s="8">
        <v>1375197</v>
      </c>
      <c r="F32" s="8">
        <v>133507102</v>
      </c>
      <c r="G32" s="8">
        <v>29514391</v>
      </c>
      <c r="H32" s="8">
        <v>19216</v>
      </c>
      <c r="I32" s="8">
        <v>38781350</v>
      </c>
      <c r="J32" s="8">
        <v>72495998</v>
      </c>
      <c r="K32" s="8">
        <v>6365109</v>
      </c>
      <c r="L32" s="1" t="s">
        <v>101</v>
      </c>
      <c r="M32" s="42"/>
      <c r="N32" s="42"/>
      <c r="O32" s="36"/>
    </row>
    <row r="33" spans="1:15" x14ac:dyDescent="0.2">
      <c r="A33" s="1" t="s">
        <v>181</v>
      </c>
      <c r="B33" s="8">
        <v>79572233</v>
      </c>
      <c r="C33" s="8">
        <v>9607335</v>
      </c>
      <c r="D33" s="8">
        <v>148021533</v>
      </c>
      <c r="E33" s="8">
        <v>1633944</v>
      </c>
      <c r="F33" s="8">
        <v>140369501</v>
      </c>
      <c r="G33" s="8">
        <v>41970781</v>
      </c>
      <c r="H33" s="8">
        <v>809940</v>
      </c>
      <c r="I33" s="8">
        <v>91002984</v>
      </c>
      <c r="J33" s="8">
        <v>123451742</v>
      </c>
      <c r="K33" s="8">
        <v>17335526</v>
      </c>
      <c r="L33" s="1" t="s">
        <v>102</v>
      </c>
      <c r="M33" s="42"/>
      <c r="N33" s="42"/>
      <c r="O33" s="36"/>
    </row>
    <row r="34" spans="1:15" x14ac:dyDescent="0.2">
      <c r="A34" s="1" t="s">
        <v>182</v>
      </c>
      <c r="B34" s="8">
        <v>22500000</v>
      </c>
      <c r="C34" s="8">
        <v>3400000</v>
      </c>
      <c r="D34" s="8">
        <v>16500000</v>
      </c>
      <c r="E34" s="8">
        <v>1000000</v>
      </c>
      <c r="F34" s="8">
        <v>25205677</v>
      </c>
      <c r="G34" s="8">
        <v>31239728</v>
      </c>
      <c r="H34" s="8">
        <v>1100070</v>
      </c>
      <c r="I34" s="8">
        <v>15000000</v>
      </c>
      <c r="J34" s="8">
        <v>37720000</v>
      </c>
      <c r="K34" s="8">
        <v>2680410</v>
      </c>
      <c r="L34" s="1" t="s">
        <v>103</v>
      </c>
      <c r="M34" s="42"/>
      <c r="N34" s="42"/>
      <c r="O34" s="36"/>
    </row>
    <row r="35" spans="1:15" x14ac:dyDescent="0.2">
      <c r="A35" s="1" t="s">
        <v>183</v>
      </c>
      <c r="B35" s="8">
        <v>11044403</v>
      </c>
      <c r="C35" s="8">
        <v>1057563</v>
      </c>
      <c r="D35" s="8">
        <v>33926185</v>
      </c>
      <c r="E35" s="8">
        <v>-26241</v>
      </c>
      <c r="F35" s="8">
        <v>21617066</v>
      </c>
      <c r="G35" s="8">
        <v>1536892</v>
      </c>
      <c r="H35" s="8">
        <v>-325942</v>
      </c>
      <c r="I35" s="8">
        <v>6460636</v>
      </c>
      <c r="J35" s="8">
        <v>386743</v>
      </c>
      <c r="K35" s="8">
        <v>-121600</v>
      </c>
      <c r="L35" s="1" t="s">
        <v>104</v>
      </c>
      <c r="M35" s="42"/>
      <c r="N35" s="42"/>
      <c r="O35" s="36"/>
    </row>
    <row r="36" spans="1:15" x14ac:dyDescent="0.2">
      <c r="A36" s="1" t="s">
        <v>184</v>
      </c>
      <c r="B36" s="8">
        <v>0</v>
      </c>
      <c r="C36" s="8">
        <v>0</v>
      </c>
      <c r="D36" s="8">
        <v>0</v>
      </c>
      <c r="E36" s="8">
        <v>0</v>
      </c>
      <c r="F36" s="8">
        <v>1602</v>
      </c>
      <c r="G36" s="8">
        <v>70600</v>
      </c>
      <c r="H36" s="8">
        <v>0</v>
      </c>
      <c r="I36" s="8">
        <v>0</v>
      </c>
      <c r="J36" s="8">
        <v>0</v>
      </c>
      <c r="K36" s="8">
        <v>0</v>
      </c>
      <c r="L36" s="1" t="s">
        <v>105</v>
      </c>
      <c r="M36" s="42"/>
      <c r="N36" s="42"/>
      <c r="O36" s="36"/>
    </row>
    <row r="37" spans="1:15" x14ac:dyDescent="0.2">
      <c r="A37" s="1" t="s">
        <v>241</v>
      </c>
      <c r="B37" s="8">
        <v>0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1" t="s">
        <v>240</v>
      </c>
      <c r="M37" s="42"/>
      <c r="N37" s="42"/>
      <c r="O37" s="36"/>
    </row>
    <row r="38" spans="1:15" x14ac:dyDescent="0.2">
      <c r="A38" s="1" t="s">
        <v>185</v>
      </c>
      <c r="B38" s="8">
        <v>7500000</v>
      </c>
      <c r="C38" s="8">
        <v>850000</v>
      </c>
      <c r="D38" s="8">
        <v>4125000</v>
      </c>
      <c r="E38" s="8">
        <v>255596</v>
      </c>
      <c r="F38" s="8">
        <v>5489181</v>
      </c>
      <c r="G38" s="8">
        <v>1992288</v>
      </c>
      <c r="H38" s="3">
        <v>0</v>
      </c>
      <c r="I38" s="8">
        <v>3727782</v>
      </c>
      <c r="J38" s="8">
        <v>1642883</v>
      </c>
      <c r="K38" s="8">
        <v>428940</v>
      </c>
      <c r="L38" s="1" t="s">
        <v>106</v>
      </c>
      <c r="M38" s="42"/>
      <c r="N38" s="42"/>
      <c r="O38" s="36"/>
    </row>
    <row r="39" spans="1:15" x14ac:dyDescent="0.2">
      <c r="A39" s="5" t="s">
        <v>186</v>
      </c>
      <c r="B39" s="38">
        <v>2578582</v>
      </c>
      <c r="C39" s="38">
        <v>300000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38">
        <v>55087</v>
      </c>
      <c r="L39" s="5" t="s">
        <v>107</v>
      </c>
      <c r="M39" s="42"/>
      <c r="N39" s="42"/>
      <c r="O39" s="36"/>
    </row>
    <row r="40" spans="1:15" x14ac:dyDescent="0.2">
      <c r="A40" s="5" t="s">
        <v>187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38">
        <v>21906</v>
      </c>
      <c r="K40" s="6">
        <v>0</v>
      </c>
      <c r="L40" s="5" t="s">
        <v>108</v>
      </c>
      <c r="M40" s="42"/>
      <c r="N40" s="42"/>
      <c r="O40" s="36"/>
    </row>
    <row r="41" spans="1:15" x14ac:dyDescent="0.2">
      <c r="A41" s="5" t="s">
        <v>188</v>
      </c>
      <c r="B41" s="38">
        <v>-5300</v>
      </c>
      <c r="C41" s="38">
        <v>-146498</v>
      </c>
      <c r="D41" s="38">
        <v>32159</v>
      </c>
      <c r="E41" s="38">
        <v>239</v>
      </c>
      <c r="F41" s="38">
        <v>22255</v>
      </c>
      <c r="G41" s="6">
        <v>0</v>
      </c>
      <c r="H41" s="6">
        <v>0</v>
      </c>
      <c r="I41" s="6">
        <v>0</v>
      </c>
      <c r="J41" s="6">
        <v>0</v>
      </c>
      <c r="K41" s="38">
        <v>-288560</v>
      </c>
      <c r="L41" s="5" t="s">
        <v>109</v>
      </c>
      <c r="M41" s="42"/>
      <c r="N41" s="42"/>
      <c r="O41" s="36"/>
    </row>
    <row r="42" spans="1:15" x14ac:dyDescent="0.2">
      <c r="A42" s="1" t="s">
        <v>189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-18531501</v>
      </c>
      <c r="H42" s="3">
        <v>0</v>
      </c>
      <c r="I42" s="8">
        <v>0</v>
      </c>
      <c r="J42" s="8">
        <v>-686</v>
      </c>
      <c r="K42" s="8">
        <v>0</v>
      </c>
      <c r="L42" s="1" t="s">
        <v>110</v>
      </c>
      <c r="M42" s="42"/>
      <c r="N42" s="42"/>
      <c r="O42" s="36"/>
    </row>
    <row r="43" spans="1:15" x14ac:dyDescent="0.2">
      <c r="A43" s="1" t="s">
        <v>190</v>
      </c>
      <c r="B43" s="8">
        <v>43617685</v>
      </c>
      <c r="C43" s="8">
        <v>5461065</v>
      </c>
      <c r="D43" s="8">
        <v>54583344</v>
      </c>
      <c r="E43" s="8">
        <v>1229594</v>
      </c>
      <c r="F43" s="8">
        <v>52335781</v>
      </c>
      <c r="G43" s="8">
        <v>16308007</v>
      </c>
      <c r="H43" s="3">
        <v>774128</v>
      </c>
      <c r="I43" s="8">
        <v>25188418</v>
      </c>
      <c r="J43" s="8">
        <v>39770846</v>
      </c>
      <c r="K43" s="8">
        <v>2754277</v>
      </c>
      <c r="L43" s="1" t="s">
        <v>111</v>
      </c>
      <c r="M43" s="42"/>
      <c r="N43" s="42"/>
      <c r="O43" s="36"/>
    </row>
    <row r="44" spans="1:15" x14ac:dyDescent="0.2">
      <c r="A44" s="1" t="s">
        <v>191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8">
        <v>991965</v>
      </c>
      <c r="H44" s="3">
        <v>0</v>
      </c>
      <c r="I44" s="3">
        <v>0</v>
      </c>
      <c r="J44" s="8">
        <v>2347739</v>
      </c>
      <c r="K44" s="3">
        <v>0</v>
      </c>
      <c r="L44" s="1" t="s">
        <v>112</v>
      </c>
      <c r="M44" s="42"/>
      <c r="N44" s="42"/>
      <c r="O44" s="36"/>
    </row>
    <row r="45" spans="1:15" x14ac:dyDescent="0.2">
      <c r="A45" s="1" t="s">
        <v>192</v>
      </c>
      <c r="B45" s="8">
        <v>43617685</v>
      </c>
      <c r="C45" s="8">
        <v>5461065</v>
      </c>
      <c r="D45" s="8">
        <v>54583344</v>
      </c>
      <c r="E45" s="8">
        <v>1229594</v>
      </c>
      <c r="F45" s="8">
        <v>52335781</v>
      </c>
      <c r="G45" s="8">
        <v>17299972</v>
      </c>
      <c r="H45" s="8">
        <v>774128</v>
      </c>
      <c r="I45" s="8">
        <v>25188418</v>
      </c>
      <c r="J45" s="8">
        <v>42118585</v>
      </c>
      <c r="K45" s="8">
        <v>2754277</v>
      </c>
      <c r="L45" s="1" t="s">
        <v>113</v>
      </c>
      <c r="M45" s="42"/>
      <c r="N45" s="42"/>
      <c r="O45" s="36"/>
    </row>
    <row r="46" spans="1:15" x14ac:dyDescent="0.2">
      <c r="A46" s="1" t="s">
        <v>193</v>
      </c>
      <c r="B46" s="8">
        <v>260079</v>
      </c>
      <c r="C46" s="3">
        <v>0</v>
      </c>
      <c r="D46" s="3">
        <v>0</v>
      </c>
      <c r="E46" s="3">
        <v>0</v>
      </c>
      <c r="F46" s="3">
        <v>0</v>
      </c>
      <c r="G46" s="8">
        <v>1326237</v>
      </c>
      <c r="H46" s="3">
        <v>0</v>
      </c>
      <c r="I46" s="3">
        <v>0</v>
      </c>
      <c r="J46" s="8">
        <v>0</v>
      </c>
      <c r="K46" s="3">
        <v>0</v>
      </c>
      <c r="L46" s="1" t="s">
        <v>114</v>
      </c>
      <c r="M46" s="42"/>
      <c r="N46" s="42"/>
      <c r="O46" s="36"/>
    </row>
    <row r="47" spans="1:15" x14ac:dyDescent="0.2">
      <c r="A47" s="1" t="s">
        <v>194</v>
      </c>
      <c r="B47" s="8">
        <v>0</v>
      </c>
      <c r="C47" s="3">
        <v>0</v>
      </c>
      <c r="D47" s="8">
        <v>4160000</v>
      </c>
      <c r="E47" s="8">
        <v>0</v>
      </c>
      <c r="F47" s="8">
        <v>0</v>
      </c>
      <c r="G47" s="8">
        <v>900710</v>
      </c>
      <c r="H47" s="3">
        <v>0</v>
      </c>
      <c r="I47" s="8">
        <v>38831903</v>
      </c>
      <c r="J47" s="8">
        <v>31146274</v>
      </c>
      <c r="K47" s="8">
        <v>0</v>
      </c>
      <c r="L47" s="1" t="s">
        <v>115</v>
      </c>
      <c r="M47" s="42"/>
      <c r="N47" s="42"/>
      <c r="O47" s="36"/>
    </row>
    <row r="48" spans="1:15" x14ac:dyDescent="0.2">
      <c r="A48" s="1" t="s">
        <v>195</v>
      </c>
      <c r="B48" s="3">
        <v>0</v>
      </c>
      <c r="C48" s="8">
        <v>1998161</v>
      </c>
      <c r="D48" s="3">
        <v>0</v>
      </c>
      <c r="E48" s="3">
        <v>0</v>
      </c>
      <c r="F48" s="3">
        <v>0</v>
      </c>
      <c r="G48" s="8">
        <v>0</v>
      </c>
      <c r="H48" s="3">
        <v>0</v>
      </c>
      <c r="I48" s="8">
        <v>538895</v>
      </c>
      <c r="J48" s="8">
        <v>0</v>
      </c>
      <c r="K48" s="8">
        <v>323025</v>
      </c>
      <c r="L48" s="1" t="s">
        <v>116</v>
      </c>
      <c r="M48" s="42"/>
      <c r="N48" s="42"/>
      <c r="O48" s="36"/>
    </row>
    <row r="49" spans="1:15" x14ac:dyDescent="0.2">
      <c r="A49" s="1" t="s">
        <v>196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12975420</v>
      </c>
      <c r="L49" s="1" t="s">
        <v>117</v>
      </c>
      <c r="M49" s="42"/>
      <c r="N49" s="42"/>
      <c r="O49" s="36"/>
    </row>
    <row r="50" spans="1:15" x14ac:dyDescent="0.2">
      <c r="A50" s="1" t="s">
        <v>197</v>
      </c>
      <c r="B50" s="8">
        <v>3940935</v>
      </c>
      <c r="C50" s="3">
        <v>0</v>
      </c>
      <c r="D50" s="3">
        <v>0</v>
      </c>
      <c r="E50" s="3">
        <v>0</v>
      </c>
      <c r="F50" s="3">
        <v>0</v>
      </c>
      <c r="G50" s="8">
        <v>548195</v>
      </c>
      <c r="H50" s="3">
        <v>0</v>
      </c>
      <c r="I50" s="3">
        <v>0</v>
      </c>
      <c r="J50" s="3">
        <v>0</v>
      </c>
      <c r="K50" s="3">
        <v>0</v>
      </c>
      <c r="L50" s="1" t="s">
        <v>118</v>
      </c>
      <c r="M50" s="42"/>
      <c r="N50" s="42"/>
      <c r="O50" s="36"/>
    </row>
    <row r="51" spans="1:15" x14ac:dyDescent="0.2">
      <c r="A51" s="1" t="s">
        <v>198</v>
      </c>
      <c r="B51" s="8">
        <v>14461588</v>
      </c>
      <c r="C51" s="3">
        <v>0</v>
      </c>
      <c r="D51" s="3">
        <v>0</v>
      </c>
      <c r="E51" s="8">
        <v>56193</v>
      </c>
      <c r="F51" s="3">
        <v>0</v>
      </c>
      <c r="G51" s="8">
        <v>0</v>
      </c>
      <c r="H51" s="3">
        <v>0</v>
      </c>
      <c r="I51" s="8">
        <v>0</v>
      </c>
      <c r="J51" s="8">
        <v>0</v>
      </c>
      <c r="K51" s="8">
        <v>169177</v>
      </c>
      <c r="L51" s="1" t="s">
        <v>119</v>
      </c>
      <c r="M51" s="42"/>
      <c r="N51" s="42"/>
      <c r="O51" s="36"/>
    </row>
    <row r="52" spans="1:15" x14ac:dyDescent="0.2">
      <c r="A52" s="1" t="s">
        <v>199</v>
      </c>
      <c r="B52" s="8">
        <v>18662602</v>
      </c>
      <c r="C52" s="8">
        <v>1998161</v>
      </c>
      <c r="D52" s="8">
        <v>4160000</v>
      </c>
      <c r="E52" s="8">
        <v>56193</v>
      </c>
      <c r="F52" s="3">
        <v>0</v>
      </c>
      <c r="G52" s="8">
        <v>2775142</v>
      </c>
      <c r="H52" s="3">
        <v>0</v>
      </c>
      <c r="I52" s="8">
        <v>39370798</v>
      </c>
      <c r="J52" s="8">
        <v>31146274</v>
      </c>
      <c r="K52" s="8">
        <v>13467622</v>
      </c>
      <c r="L52" s="1" t="s">
        <v>120</v>
      </c>
      <c r="M52" s="42"/>
      <c r="N52" s="42"/>
      <c r="O52" s="36"/>
    </row>
    <row r="53" spans="1:15" x14ac:dyDescent="0.2">
      <c r="A53" s="1" t="s">
        <v>200</v>
      </c>
      <c r="B53" s="3">
        <v>0</v>
      </c>
      <c r="C53" s="3">
        <v>0</v>
      </c>
      <c r="D53" s="8">
        <v>319486</v>
      </c>
      <c r="E53" s="8">
        <v>0</v>
      </c>
      <c r="F53" s="8">
        <v>61411</v>
      </c>
      <c r="G53" s="3">
        <v>0</v>
      </c>
      <c r="H53" s="3">
        <v>0</v>
      </c>
      <c r="I53" s="3">
        <v>0</v>
      </c>
      <c r="J53" s="3">
        <v>0</v>
      </c>
      <c r="K53" s="8">
        <v>0</v>
      </c>
      <c r="L53" s="1" t="s">
        <v>121</v>
      </c>
      <c r="M53" s="42"/>
      <c r="N53" s="42"/>
      <c r="O53" s="36"/>
    </row>
    <row r="54" spans="1:15" x14ac:dyDescent="0.2">
      <c r="A54" s="1" t="s">
        <v>201</v>
      </c>
      <c r="B54" s="8">
        <v>0</v>
      </c>
      <c r="C54" s="8">
        <v>915250</v>
      </c>
      <c r="D54" s="8">
        <v>84097670</v>
      </c>
      <c r="E54" s="3">
        <v>0</v>
      </c>
      <c r="F54" s="8">
        <v>83085373</v>
      </c>
      <c r="G54" s="8">
        <v>9156368</v>
      </c>
      <c r="H54" s="3">
        <v>0</v>
      </c>
      <c r="I54" s="8">
        <v>24203987</v>
      </c>
      <c r="J54" s="8">
        <v>24749011</v>
      </c>
      <c r="K54" s="8">
        <v>500000</v>
      </c>
      <c r="L54" s="1" t="s">
        <v>122</v>
      </c>
      <c r="M54" s="42"/>
      <c r="N54" s="42"/>
      <c r="O54" s="36"/>
    </row>
    <row r="55" spans="1:15" x14ac:dyDescent="0.2">
      <c r="A55" s="1" t="s">
        <v>202</v>
      </c>
      <c r="B55" s="8">
        <v>13520365</v>
      </c>
      <c r="C55" s="8">
        <v>1133879</v>
      </c>
      <c r="D55" s="3">
        <v>0</v>
      </c>
      <c r="E55" s="8">
        <v>234688</v>
      </c>
      <c r="F55" s="8">
        <v>2732643</v>
      </c>
      <c r="G55" s="8">
        <v>3777380</v>
      </c>
      <c r="H55" s="8">
        <v>6420</v>
      </c>
      <c r="I55" s="8">
        <v>1276641</v>
      </c>
      <c r="J55" s="8">
        <v>16080516</v>
      </c>
      <c r="K55" s="8">
        <v>0</v>
      </c>
      <c r="L55" s="1" t="s">
        <v>123</v>
      </c>
      <c r="M55" s="42"/>
      <c r="N55" s="42"/>
      <c r="O55" s="36"/>
    </row>
    <row r="56" spans="1:15" x14ac:dyDescent="0.2">
      <c r="A56" s="1" t="s">
        <v>203</v>
      </c>
      <c r="B56" s="8">
        <v>0</v>
      </c>
      <c r="C56" s="8">
        <v>0</v>
      </c>
      <c r="D56" s="3">
        <v>0</v>
      </c>
      <c r="E56" s="8">
        <v>0</v>
      </c>
      <c r="F56" s="3">
        <v>0</v>
      </c>
      <c r="G56" s="8">
        <v>0</v>
      </c>
      <c r="H56" s="3">
        <v>0</v>
      </c>
      <c r="I56" s="8">
        <v>0</v>
      </c>
      <c r="J56" s="8">
        <v>1783546</v>
      </c>
      <c r="K56" s="8">
        <v>404315</v>
      </c>
      <c r="L56" s="1" t="s">
        <v>124</v>
      </c>
      <c r="M56" s="42"/>
      <c r="N56" s="42"/>
      <c r="O56" s="36"/>
    </row>
    <row r="57" spans="1:15" x14ac:dyDescent="0.2">
      <c r="A57" s="1" t="s">
        <v>204</v>
      </c>
      <c r="B57" s="3">
        <v>0</v>
      </c>
      <c r="C57" s="3">
        <v>0</v>
      </c>
      <c r="D57" s="8">
        <v>0</v>
      </c>
      <c r="E57" s="3">
        <v>0</v>
      </c>
      <c r="F57" s="8">
        <v>0</v>
      </c>
      <c r="G57" s="8">
        <v>2445117</v>
      </c>
      <c r="H57" s="3">
        <v>0</v>
      </c>
      <c r="I57" s="3">
        <v>0</v>
      </c>
      <c r="J57" s="8">
        <v>1741268</v>
      </c>
      <c r="K57" s="3">
        <v>0</v>
      </c>
      <c r="L57" s="1" t="s">
        <v>125</v>
      </c>
      <c r="M57" s="42"/>
      <c r="N57" s="42"/>
      <c r="O57" s="36"/>
    </row>
    <row r="58" spans="1:15" x14ac:dyDescent="0.2">
      <c r="A58" s="1" t="s">
        <v>205</v>
      </c>
      <c r="B58" s="8">
        <v>1014209</v>
      </c>
      <c r="C58" s="8">
        <v>0</v>
      </c>
      <c r="D58" s="8">
        <v>0</v>
      </c>
      <c r="E58" s="8">
        <v>0</v>
      </c>
      <c r="F58" s="8">
        <v>0</v>
      </c>
      <c r="G58" s="8">
        <v>334320</v>
      </c>
      <c r="H58" s="3">
        <v>0</v>
      </c>
      <c r="I58" s="8">
        <v>0</v>
      </c>
      <c r="J58" s="8">
        <v>0</v>
      </c>
      <c r="K58" s="8">
        <v>0</v>
      </c>
      <c r="L58" s="1" t="s">
        <v>126</v>
      </c>
      <c r="M58" s="42"/>
      <c r="N58" s="42"/>
      <c r="O58" s="36"/>
    </row>
    <row r="59" spans="1:15" x14ac:dyDescent="0.2">
      <c r="A59" s="1" t="s">
        <v>206</v>
      </c>
      <c r="B59" s="8">
        <v>2500000</v>
      </c>
      <c r="C59" s="8">
        <v>0</v>
      </c>
      <c r="D59" s="3">
        <v>0</v>
      </c>
      <c r="E59" s="8">
        <v>24536</v>
      </c>
      <c r="F59" s="8">
        <v>0</v>
      </c>
      <c r="G59" s="8">
        <v>0</v>
      </c>
      <c r="H59" s="3">
        <v>0</v>
      </c>
      <c r="I59" s="8">
        <v>211758</v>
      </c>
      <c r="J59" s="8">
        <v>0</v>
      </c>
      <c r="K59" s="8">
        <v>209312</v>
      </c>
      <c r="L59" s="1" t="s">
        <v>127</v>
      </c>
      <c r="M59" s="42"/>
      <c r="N59" s="42"/>
      <c r="O59" s="36"/>
    </row>
    <row r="60" spans="1:15" x14ac:dyDescent="0.2">
      <c r="A60" s="1" t="s">
        <v>207</v>
      </c>
      <c r="B60" s="8">
        <v>257372</v>
      </c>
      <c r="C60" s="8">
        <v>98980</v>
      </c>
      <c r="D60" s="8">
        <v>2973801</v>
      </c>
      <c r="E60" s="8">
        <v>0</v>
      </c>
      <c r="F60" s="8">
        <v>2154293</v>
      </c>
      <c r="G60" s="8">
        <v>30669</v>
      </c>
      <c r="H60" s="3">
        <v>0</v>
      </c>
      <c r="I60" s="8">
        <v>751382</v>
      </c>
      <c r="J60" s="8">
        <v>0</v>
      </c>
      <c r="K60" s="8">
        <v>0</v>
      </c>
      <c r="L60" s="1" t="s">
        <v>128</v>
      </c>
      <c r="M60" s="42"/>
      <c r="N60" s="42"/>
      <c r="O60" s="36"/>
    </row>
    <row r="61" spans="1:15" x14ac:dyDescent="0.2">
      <c r="A61" s="1" t="s">
        <v>208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8">
        <v>0</v>
      </c>
      <c r="H61" s="3">
        <v>0</v>
      </c>
      <c r="I61" s="3">
        <v>0</v>
      </c>
      <c r="J61" s="8">
        <v>0</v>
      </c>
      <c r="K61" s="3">
        <v>0</v>
      </c>
      <c r="L61" s="1" t="s">
        <v>129</v>
      </c>
      <c r="M61" s="42"/>
      <c r="N61" s="42"/>
      <c r="O61" s="36"/>
    </row>
    <row r="62" spans="1:15" x14ac:dyDescent="0.2">
      <c r="A62" s="1" t="s">
        <v>209</v>
      </c>
      <c r="B62" s="8">
        <v>0</v>
      </c>
      <c r="C62" s="3">
        <v>0</v>
      </c>
      <c r="D62" s="8">
        <v>1887232</v>
      </c>
      <c r="E62" s="8">
        <v>88933</v>
      </c>
      <c r="F62" s="3">
        <v>0</v>
      </c>
      <c r="G62" s="8">
        <v>6151813</v>
      </c>
      <c r="H62" s="8">
        <v>29392</v>
      </c>
      <c r="I62" s="3">
        <v>0</v>
      </c>
      <c r="J62" s="8">
        <v>5832542</v>
      </c>
      <c r="K62" s="3">
        <v>0</v>
      </c>
      <c r="L62" s="1" t="s">
        <v>130</v>
      </c>
      <c r="M62" s="42"/>
      <c r="N62" s="42"/>
      <c r="O62" s="36"/>
    </row>
    <row r="63" spans="1:15" x14ac:dyDescent="0.2">
      <c r="A63" s="1" t="s">
        <v>210</v>
      </c>
      <c r="B63" s="8">
        <v>17291946</v>
      </c>
      <c r="C63" s="8">
        <v>2148109</v>
      </c>
      <c r="D63" s="8">
        <v>89278189</v>
      </c>
      <c r="E63" s="8">
        <v>348157</v>
      </c>
      <c r="F63" s="8">
        <v>88033720</v>
      </c>
      <c r="G63" s="8">
        <v>21895667</v>
      </c>
      <c r="H63" s="8">
        <v>35812</v>
      </c>
      <c r="I63" s="8">
        <v>26443768</v>
      </c>
      <c r="J63" s="8">
        <v>50186883</v>
      </c>
      <c r="K63" s="8">
        <v>1113627</v>
      </c>
      <c r="L63" s="1" t="s">
        <v>131</v>
      </c>
      <c r="M63" s="42"/>
      <c r="N63" s="42"/>
      <c r="O63" s="36"/>
    </row>
    <row r="64" spans="1:15" x14ac:dyDescent="0.2">
      <c r="A64" s="1" t="s">
        <v>211</v>
      </c>
      <c r="B64" s="8">
        <v>35954548</v>
      </c>
      <c r="C64" s="8">
        <v>4146270</v>
      </c>
      <c r="D64" s="8">
        <v>93438189</v>
      </c>
      <c r="E64" s="8">
        <v>404350</v>
      </c>
      <c r="F64" s="8">
        <v>88033720</v>
      </c>
      <c r="G64" s="8">
        <v>24670809</v>
      </c>
      <c r="H64" s="8">
        <v>35812</v>
      </c>
      <c r="I64" s="8">
        <v>65814566</v>
      </c>
      <c r="J64" s="8">
        <v>81333157</v>
      </c>
      <c r="K64" s="8">
        <v>14581249</v>
      </c>
      <c r="L64" s="1" t="s">
        <v>132</v>
      </c>
      <c r="M64" s="42"/>
      <c r="N64" s="42"/>
      <c r="O64" s="36"/>
    </row>
    <row r="65" spans="1:15" x14ac:dyDescent="0.2">
      <c r="A65" s="1" t="s">
        <v>212</v>
      </c>
      <c r="B65" s="8">
        <v>79572233</v>
      </c>
      <c r="C65" s="8">
        <v>9607335</v>
      </c>
      <c r="D65" s="8">
        <v>148021533</v>
      </c>
      <c r="E65" s="8">
        <v>1633944</v>
      </c>
      <c r="F65" s="8">
        <v>140369501</v>
      </c>
      <c r="G65" s="8">
        <v>41970781</v>
      </c>
      <c r="H65" s="8">
        <v>809940</v>
      </c>
      <c r="I65" s="8">
        <v>91002984</v>
      </c>
      <c r="J65" s="8">
        <v>123451742</v>
      </c>
      <c r="K65" s="8">
        <v>17335526</v>
      </c>
      <c r="L65" s="1" t="s">
        <v>133</v>
      </c>
      <c r="M65" s="42"/>
      <c r="N65" s="42"/>
      <c r="O65" s="36"/>
    </row>
    <row r="66" spans="1:15" x14ac:dyDescent="0.2">
      <c r="A66" t="s">
        <v>134</v>
      </c>
      <c r="L66" t="s">
        <v>134</v>
      </c>
      <c r="M66" s="42"/>
      <c r="N66" s="42"/>
      <c r="O66" s="36"/>
    </row>
    <row r="67" spans="1:15" x14ac:dyDescent="0.2">
      <c r="A67" s="7" t="s">
        <v>19</v>
      </c>
      <c r="L67" s="7" t="s">
        <v>22</v>
      </c>
      <c r="M67" s="42"/>
      <c r="N67" s="42"/>
      <c r="O67" s="36"/>
    </row>
    <row r="68" spans="1:15" x14ac:dyDescent="0.2">
      <c r="A68" s="1" t="s">
        <v>213</v>
      </c>
      <c r="B68" s="8">
        <v>80476267</v>
      </c>
      <c r="C68" s="8">
        <v>9099992</v>
      </c>
      <c r="D68" s="8">
        <v>21450869</v>
      </c>
      <c r="E68" s="8">
        <v>1603145</v>
      </c>
      <c r="F68" s="8">
        <v>18825843</v>
      </c>
      <c r="G68" s="8">
        <v>30534552</v>
      </c>
      <c r="H68" s="8">
        <v>40000</v>
      </c>
      <c r="I68" s="8">
        <v>12193050</v>
      </c>
      <c r="J68" s="8">
        <v>37408782</v>
      </c>
      <c r="K68" s="8">
        <v>562679</v>
      </c>
      <c r="L68" s="1" t="s">
        <v>135</v>
      </c>
      <c r="M68" s="42"/>
      <c r="N68" s="42"/>
      <c r="O68" s="36"/>
    </row>
    <row r="69" spans="1:15" x14ac:dyDescent="0.2">
      <c r="A69" s="1" t="s">
        <v>214</v>
      </c>
      <c r="B69" s="8">
        <v>49182169</v>
      </c>
      <c r="C69" s="8">
        <v>8101579</v>
      </c>
      <c r="D69" s="3">
        <v>0</v>
      </c>
      <c r="E69" s="8">
        <v>1275654</v>
      </c>
      <c r="F69" s="8">
        <v>220912</v>
      </c>
      <c r="G69" s="8">
        <v>24886709</v>
      </c>
      <c r="H69" s="8">
        <v>39834</v>
      </c>
      <c r="I69" s="8">
        <v>166308</v>
      </c>
      <c r="J69" s="8">
        <v>34843526</v>
      </c>
      <c r="K69" s="8">
        <v>0</v>
      </c>
      <c r="L69" s="1" t="s">
        <v>136</v>
      </c>
      <c r="M69" s="42"/>
      <c r="N69" s="42"/>
      <c r="O69" s="36"/>
    </row>
    <row r="70" spans="1:15" x14ac:dyDescent="0.2">
      <c r="A70" s="1" t="s">
        <v>215</v>
      </c>
      <c r="B70" s="8">
        <v>31294098</v>
      </c>
      <c r="C70" s="8">
        <v>998413</v>
      </c>
      <c r="D70" s="8">
        <v>21450869</v>
      </c>
      <c r="E70" s="8">
        <v>327491</v>
      </c>
      <c r="F70" s="8">
        <v>18604931</v>
      </c>
      <c r="G70" s="8">
        <v>5647843</v>
      </c>
      <c r="H70" s="8">
        <v>166</v>
      </c>
      <c r="I70" s="8">
        <v>12026742</v>
      </c>
      <c r="J70" s="8">
        <v>2565256</v>
      </c>
      <c r="K70" s="8">
        <v>562679</v>
      </c>
      <c r="L70" s="1" t="s">
        <v>137</v>
      </c>
      <c r="M70" s="42"/>
      <c r="N70" s="42"/>
    </row>
    <row r="71" spans="1:15" x14ac:dyDescent="0.2">
      <c r="A71" s="1" t="s">
        <v>216</v>
      </c>
      <c r="B71" s="8">
        <v>8456413</v>
      </c>
      <c r="C71" s="8">
        <v>490233</v>
      </c>
      <c r="D71" s="8">
        <v>3370147</v>
      </c>
      <c r="E71" s="8">
        <v>387554</v>
      </c>
      <c r="F71" s="8">
        <v>2543009</v>
      </c>
      <c r="G71" s="8">
        <v>6239969</v>
      </c>
      <c r="H71" s="8">
        <v>34863</v>
      </c>
      <c r="I71" s="8">
        <v>1624608</v>
      </c>
      <c r="J71" s="8">
        <v>674825</v>
      </c>
      <c r="K71" s="8">
        <v>147964</v>
      </c>
      <c r="L71" s="1" t="s">
        <v>138</v>
      </c>
      <c r="M71" s="42"/>
      <c r="N71" s="42"/>
      <c r="O71" s="41"/>
    </row>
    <row r="72" spans="1:15" x14ac:dyDescent="0.2">
      <c r="A72" s="1" t="s">
        <v>217</v>
      </c>
      <c r="B72" s="8">
        <v>6118116</v>
      </c>
      <c r="C72" s="3">
        <v>0</v>
      </c>
      <c r="D72" s="3">
        <v>0</v>
      </c>
      <c r="E72" s="8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8">
        <v>259380</v>
      </c>
      <c r="L72" s="1" t="s">
        <v>139</v>
      </c>
      <c r="M72" s="42"/>
      <c r="N72" s="42"/>
      <c r="O72" s="36"/>
    </row>
    <row r="73" spans="1:15" x14ac:dyDescent="0.2">
      <c r="A73" s="1" t="s">
        <v>218</v>
      </c>
      <c r="B73" s="8">
        <v>2489794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1" t="s">
        <v>140</v>
      </c>
      <c r="M73" s="42"/>
      <c r="N73" s="42"/>
      <c r="O73" s="36"/>
    </row>
    <row r="74" spans="1:15" x14ac:dyDescent="0.2">
      <c r="A74" s="1" t="s">
        <v>219</v>
      </c>
      <c r="B74" s="8">
        <v>5200692</v>
      </c>
      <c r="C74" s="8">
        <v>37084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1" t="s">
        <v>141</v>
      </c>
      <c r="M74" s="42"/>
      <c r="N74" s="42"/>
      <c r="O74" s="36"/>
    </row>
    <row r="75" spans="1:15" x14ac:dyDescent="0.2">
      <c r="A75" s="1" t="s">
        <v>220</v>
      </c>
      <c r="B75" s="8">
        <v>9029083</v>
      </c>
      <c r="C75" s="8">
        <v>471096</v>
      </c>
      <c r="D75" s="8">
        <v>18080722</v>
      </c>
      <c r="E75" s="8">
        <v>-60063</v>
      </c>
      <c r="F75" s="8">
        <v>16061922</v>
      </c>
      <c r="G75" s="8">
        <v>-592126</v>
      </c>
      <c r="H75" s="8">
        <v>-34697</v>
      </c>
      <c r="I75" s="8">
        <v>10402134</v>
      </c>
      <c r="J75" s="8">
        <v>1890431</v>
      </c>
      <c r="K75" s="8">
        <v>155335</v>
      </c>
      <c r="L75" s="1" t="s">
        <v>142</v>
      </c>
      <c r="M75" s="42"/>
      <c r="N75" s="42"/>
      <c r="O75" s="36"/>
    </row>
    <row r="76" spans="1:15" x14ac:dyDescent="0.2">
      <c r="A76" s="1" t="s">
        <v>221</v>
      </c>
      <c r="B76" s="8">
        <v>87877</v>
      </c>
      <c r="C76" s="8">
        <v>165000</v>
      </c>
      <c r="D76" s="8">
        <v>885535</v>
      </c>
      <c r="E76" s="8">
        <v>-20411</v>
      </c>
      <c r="F76" s="8">
        <v>468751</v>
      </c>
      <c r="G76" s="8">
        <v>758792</v>
      </c>
      <c r="H76" s="3">
        <v>0</v>
      </c>
      <c r="I76" s="8">
        <v>671263</v>
      </c>
      <c r="J76" s="3">
        <v>0</v>
      </c>
      <c r="K76" s="8">
        <v>0</v>
      </c>
      <c r="L76" s="1" t="s">
        <v>143</v>
      </c>
      <c r="M76" s="42"/>
      <c r="N76" s="42"/>
      <c r="O76" s="36"/>
    </row>
    <row r="77" spans="1:15" x14ac:dyDescent="0.2">
      <c r="A77" s="1" t="s">
        <v>222</v>
      </c>
      <c r="B77" s="8">
        <v>1830171</v>
      </c>
      <c r="C77" s="8">
        <v>44059</v>
      </c>
      <c r="D77" s="8">
        <v>0</v>
      </c>
      <c r="E77" s="8">
        <v>6708</v>
      </c>
      <c r="F77" s="8">
        <v>0</v>
      </c>
      <c r="G77" s="8">
        <v>8693</v>
      </c>
      <c r="H77" s="8">
        <v>569</v>
      </c>
      <c r="I77" s="8">
        <v>884291</v>
      </c>
      <c r="J77" s="8">
        <v>0</v>
      </c>
      <c r="K77" s="8">
        <v>16309</v>
      </c>
      <c r="L77" s="1" t="s">
        <v>144</v>
      </c>
      <c r="M77" s="42"/>
      <c r="N77" s="42"/>
      <c r="O77" s="36"/>
    </row>
    <row r="78" spans="1:15" x14ac:dyDescent="0.2">
      <c r="A78" s="1" t="s">
        <v>223</v>
      </c>
      <c r="B78" s="3">
        <v>0</v>
      </c>
      <c r="C78" s="8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8">
        <v>1243781</v>
      </c>
      <c r="K78" s="8">
        <v>93650</v>
      </c>
      <c r="L78" s="1" t="s">
        <v>145</v>
      </c>
      <c r="M78" s="42"/>
      <c r="N78" s="42"/>
      <c r="O78" s="36"/>
    </row>
    <row r="79" spans="1:15" x14ac:dyDescent="0.2">
      <c r="A79" s="1" t="s">
        <v>224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8">
        <v>17525</v>
      </c>
      <c r="J79" s="3">
        <v>0</v>
      </c>
      <c r="K79" s="3">
        <v>0</v>
      </c>
      <c r="L79" s="1" t="s">
        <v>146</v>
      </c>
      <c r="M79" s="42"/>
      <c r="N79" s="42"/>
      <c r="O79" s="36"/>
    </row>
    <row r="80" spans="1:15" x14ac:dyDescent="0.2">
      <c r="A80" s="1" t="s">
        <v>225</v>
      </c>
      <c r="B80" s="8">
        <v>828573</v>
      </c>
      <c r="C80" s="3">
        <v>0</v>
      </c>
      <c r="D80" s="3">
        <v>0</v>
      </c>
      <c r="E80" s="3">
        <v>0</v>
      </c>
      <c r="F80" s="3">
        <v>0</v>
      </c>
      <c r="G80" s="8">
        <v>5565117</v>
      </c>
      <c r="H80" s="3">
        <v>0</v>
      </c>
      <c r="I80" s="8">
        <v>0</v>
      </c>
      <c r="J80" s="3">
        <v>0</v>
      </c>
      <c r="K80" s="3">
        <v>0</v>
      </c>
      <c r="L80" s="1" t="s">
        <v>147</v>
      </c>
      <c r="M80" s="42"/>
      <c r="N80" s="42"/>
      <c r="O80" s="36"/>
    </row>
    <row r="81" spans="1:15" x14ac:dyDescent="0.2">
      <c r="A81" s="1" t="s">
        <v>226</v>
      </c>
      <c r="B81" s="8">
        <v>386476</v>
      </c>
      <c r="C81" s="8">
        <v>69731</v>
      </c>
      <c r="D81" s="8">
        <v>6558754</v>
      </c>
      <c r="E81" s="3">
        <v>0</v>
      </c>
      <c r="F81" s="8">
        <v>6543005</v>
      </c>
      <c r="G81" s="8">
        <v>1978145</v>
      </c>
      <c r="H81" s="3">
        <v>0</v>
      </c>
      <c r="I81" s="8">
        <v>5725575</v>
      </c>
      <c r="J81" s="8">
        <v>1201902</v>
      </c>
      <c r="K81" s="8">
        <v>392884</v>
      </c>
      <c r="L81" s="1" t="s">
        <v>148</v>
      </c>
      <c r="M81" s="42"/>
      <c r="N81" s="42"/>
      <c r="O81" s="36"/>
    </row>
    <row r="82" spans="1:15" x14ac:dyDescent="0.2">
      <c r="A82" s="1" t="s">
        <v>245</v>
      </c>
      <c r="B82" s="8">
        <v>-497976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3">
        <v>0</v>
      </c>
      <c r="I82" s="8">
        <v>0</v>
      </c>
      <c r="J82" s="8">
        <v>0</v>
      </c>
      <c r="K82" s="8">
        <v>1626951</v>
      </c>
      <c r="L82" s="1" t="s">
        <v>244</v>
      </c>
      <c r="M82" s="42"/>
      <c r="N82" s="42"/>
      <c r="O82" s="36"/>
    </row>
    <row r="83" spans="1:15" x14ac:dyDescent="0.2">
      <c r="A83" s="1" t="s">
        <v>227</v>
      </c>
      <c r="B83" s="8">
        <v>10715498</v>
      </c>
      <c r="C83" s="8">
        <v>280424</v>
      </c>
      <c r="D83" s="8">
        <v>10636433</v>
      </c>
      <c r="E83" s="8">
        <v>-32944</v>
      </c>
      <c r="F83" s="8">
        <v>9050166</v>
      </c>
      <c r="G83" s="8">
        <v>2244747</v>
      </c>
      <c r="H83" s="8">
        <v>-34128</v>
      </c>
      <c r="I83" s="8">
        <v>4907112</v>
      </c>
      <c r="J83" s="8">
        <v>-555252</v>
      </c>
      <c r="K83" s="8">
        <v>1312061</v>
      </c>
      <c r="L83" s="1" t="s">
        <v>149</v>
      </c>
      <c r="M83" s="42"/>
      <c r="N83" s="42"/>
      <c r="O83" s="36"/>
    </row>
    <row r="84" spans="1:15" x14ac:dyDescent="0.2">
      <c r="A84" s="1" t="s">
        <v>228</v>
      </c>
      <c r="B84" s="8">
        <v>348024</v>
      </c>
      <c r="C84" s="8">
        <v>106507</v>
      </c>
      <c r="D84" s="8">
        <v>3060382</v>
      </c>
      <c r="E84" s="8">
        <v>0</v>
      </c>
      <c r="F84" s="8">
        <v>2549316</v>
      </c>
      <c r="G84" s="8">
        <v>299705</v>
      </c>
      <c r="H84" s="3">
        <v>0</v>
      </c>
      <c r="I84" s="8">
        <v>941711</v>
      </c>
      <c r="J84" s="3">
        <v>0</v>
      </c>
      <c r="K84" s="8">
        <v>0</v>
      </c>
      <c r="L84" s="1" t="s">
        <v>150</v>
      </c>
      <c r="M84" s="42"/>
      <c r="N84" s="42"/>
      <c r="O84" s="36"/>
    </row>
    <row r="85" spans="1:15" x14ac:dyDescent="0.2">
      <c r="A85" s="1" t="s">
        <v>229</v>
      </c>
      <c r="B85" s="8">
        <v>10367474</v>
      </c>
      <c r="C85" s="8">
        <v>173917</v>
      </c>
      <c r="D85" s="8">
        <v>7576051</v>
      </c>
      <c r="E85" s="8">
        <v>-32944</v>
      </c>
      <c r="F85" s="8">
        <v>6500850</v>
      </c>
      <c r="G85" s="8">
        <v>1945042</v>
      </c>
      <c r="H85" s="8">
        <v>-34128</v>
      </c>
      <c r="I85" s="8">
        <v>3965401</v>
      </c>
      <c r="J85" s="8">
        <v>-555252</v>
      </c>
      <c r="K85" s="8">
        <v>1312061</v>
      </c>
      <c r="L85" s="1" t="s">
        <v>151</v>
      </c>
      <c r="M85" s="42"/>
      <c r="N85" s="42"/>
      <c r="O85" s="36"/>
    </row>
    <row r="86" spans="1:15" x14ac:dyDescent="0.2">
      <c r="A86" s="1" t="s">
        <v>230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8">
        <v>0</v>
      </c>
      <c r="H86" s="3">
        <v>0</v>
      </c>
      <c r="I86" s="3">
        <v>0</v>
      </c>
      <c r="J86" s="3">
        <v>0</v>
      </c>
      <c r="K86" s="8">
        <v>160893</v>
      </c>
      <c r="L86" s="1" t="s">
        <v>152</v>
      </c>
      <c r="M86" s="42"/>
      <c r="N86" s="42"/>
      <c r="O86" s="36"/>
    </row>
    <row r="87" spans="1:15" x14ac:dyDescent="0.2">
      <c r="A87" s="1" t="s">
        <v>231</v>
      </c>
      <c r="B87" s="8">
        <v>10367474</v>
      </c>
      <c r="C87" s="8">
        <v>173917</v>
      </c>
      <c r="D87" s="8">
        <v>7576051</v>
      </c>
      <c r="E87" s="8">
        <v>-32944</v>
      </c>
      <c r="F87" s="8">
        <v>6500850</v>
      </c>
      <c r="G87" s="8">
        <v>1945042</v>
      </c>
      <c r="H87" s="8">
        <v>-34128</v>
      </c>
      <c r="I87" s="8">
        <v>3965401</v>
      </c>
      <c r="J87" s="8">
        <v>-555252</v>
      </c>
      <c r="K87" s="8">
        <v>1472954</v>
      </c>
      <c r="L87" s="1" t="s">
        <v>153</v>
      </c>
      <c r="M87" s="42"/>
      <c r="N87" s="42"/>
      <c r="O87" s="36"/>
    </row>
    <row r="88" spans="1:15" x14ac:dyDescent="0.2">
      <c r="A88" s="1" t="s">
        <v>232</v>
      </c>
      <c r="B88" s="3">
        <v>10367474</v>
      </c>
      <c r="C88" s="3">
        <v>173917</v>
      </c>
      <c r="D88" s="3">
        <v>7576051</v>
      </c>
      <c r="E88" s="3">
        <v>-32944</v>
      </c>
      <c r="F88" s="3">
        <v>6500850</v>
      </c>
      <c r="G88" s="8">
        <v>1761367</v>
      </c>
      <c r="H88" s="3">
        <v>-34128</v>
      </c>
      <c r="I88" s="3">
        <v>3965401</v>
      </c>
      <c r="J88" s="8">
        <v>-403302</v>
      </c>
      <c r="K88" s="3">
        <v>1472954</v>
      </c>
      <c r="L88" s="1" t="s">
        <v>154</v>
      </c>
      <c r="M88" s="42"/>
      <c r="N88" s="42"/>
      <c r="O88" s="36"/>
    </row>
    <row r="89" spans="1:15" x14ac:dyDescent="0.2">
      <c r="A89" s="1" t="s">
        <v>233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8">
        <v>183675</v>
      </c>
      <c r="H89" s="3">
        <v>0</v>
      </c>
      <c r="I89" s="3">
        <v>0</v>
      </c>
      <c r="J89" s="8">
        <v>-151950</v>
      </c>
      <c r="K89" s="3">
        <v>0</v>
      </c>
      <c r="L89" s="1" t="s">
        <v>155</v>
      </c>
      <c r="M89" s="42"/>
      <c r="N89" s="42"/>
      <c r="O89" s="36"/>
    </row>
    <row r="90" spans="1:15" x14ac:dyDescent="0.2">
      <c r="A90" t="s">
        <v>134</v>
      </c>
      <c r="L90" t="s">
        <v>134</v>
      </c>
      <c r="M90" s="42"/>
      <c r="N90" s="42"/>
      <c r="O90" s="36"/>
    </row>
    <row r="91" spans="1:15" x14ac:dyDescent="0.2">
      <c r="A91" s="7" t="s">
        <v>20</v>
      </c>
      <c r="L91" s="7" t="s">
        <v>23</v>
      </c>
      <c r="M91" s="42"/>
      <c r="N91" s="42"/>
      <c r="O91" s="36"/>
    </row>
    <row r="92" spans="1:15" x14ac:dyDescent="0.2">
      <c r="A92" s="1" t="s">
        <v>234</v>
      </c>
      <c r="B92" s="8">
        <v>16006664</v>
      </c>
      <c r="C92" s="8">
        <v>682443</v>
      </c>
      <c r="D92" s="8">
        <v>-20002176</v>
      </c>
      <c r="E92" s="8">
        <v>938832</v>
      </c>
      <c r="F92" s="8">
        <v>-4406110</v>
      </c>
      <c r="G92" s="8">
        <v>4384331</v>
      </c>
      <c r="H92" s="8">
        <v>1774</v>
      </c>
      <c r="I92" s="8">
        <v>7667359</v>
      </c>
      <c r="J92" s="8">
        <v>-7590118</v>
      </c>
      <c r="K92" s="8">
        <v>1378820</v>
      </c>
      <c r="L92" s="1" t="s">
        <v>156</v>
      </c>
      <c r="M92" s="42"/>
      <c r="N92" s="42"/>
      <c r="O92" s="36"/>
    </row>
    <row r="93" spans="1:15" x14ac:dyDescent="0.2">
      <c r="A93" s="1" t="s">
        <v>235</v>
      </c>
      <c r="B93" s="8">
        <v>2839514</v>
      </c>
      <c r="C93" s="8">
        <v>-568089</v>
      </c>
      <c r="D93" s="8">
        <v>25452</v>
      </c>
      <c r="E93" s="8">
        <v>151688</v>
      </c>
      <c r="F93" s="8">
        <v>-253964</v>
      </c>
      <c r="G93" s="8">
        <v>-1062035</v>
      </c>
      <c r="H93" s="8">
        <v>0</v>
      </c>
      <c r="I93" s="8">
        <v>-523927</v>
      </c>
      <c r="J93" s="8">
        <v>13115730</v>
      </c>
      <c r="K93" s="8">
        <v>70645</v>
      </c>
      <c r="L93" s="1" t="s">
        <v>157</v>
      </c>
      <c r="M93" s="42"/>
      <c r="N93" s="42"/>
      <c r="O93" s="36"/>
    </row>
    <row r="94" spans="1:15" x14ac:dyDescent="0.2">
      <c r="A94" s="1" t="s">
        <v>236</v>
      </c>
      <c r="B94" s="8">
        <v>-21715624</v>
      </c>
      <c r="C94" s="8">
        <v>-33376</v>
      </c>
      <c r="D94" s="8">
        <v>20342156</v>
      </c>
      <c r="E94" s="8">
        <v>-663239</v>
      </c>
      <c r="F94" s="8">
        <v>4606257</v>
      </c>
      <c r="G94" s="8">
        <v>-2724524</v>
      </c>
      <c r="H94" s="3">
        <v>0</v>
      </c>
      <c r="I94" s="8">
        <v>-7900920</v>
      </c>
      <c r="J94" s="8">
        <v>-17676935</v>
      </c>
      <c r="K94" s="8">
        <v>-1453937</v>
      </c>
      <c r="L94" s="1" t="s">
        <v>158</v>
      </c>
      <c r="M94" s="42"/>
      <c r="N94" s="42"/>
      <c r="O94" s="36"/>
    </row>
    <row r="95" spans="1:15" x14ac:dyDescent="0.2">
      <c r="A95" s="1" t="s">
        <v>237</v>
      </c>
      <c r="B95" s="3">
        <v>0</v>
      </c>
      <c r="C95" s="3">
        <v>0</v>
      </c>
      <c r="D95" s="3">
        <v>0</v>
      </c>
      <c r="E95" s="3">
        <v>0</v>
      </c>
      <c r="F95" s="3">
        <v>0</v>
      </c>
      <c r="G95" s="8">
        <v>0</v>
      </c>
      <c r="H95" s="3">
        <v>0</v>
      </c>
      <c r="I95" s="3">
        <v>0</v>
      </c>
      <c r="J95" s="3">
        <v>0</v>
      </c>
      <c r="K95" s="3">
        <v>0</v>
      </c>
      <c r="L95" s="1" t="s">
        <v>159</v>
      </c>
      <c r="M95" s="42"/>
      <c r="N95" s="42"/>
      <c r="O95" s="36"/>
    </row>
    <row r="96" spans="1:15" x14ac:dyDescent="0.2">
      <c r="A96" s="1" t="s">
        <v>238</v>
      </c>
      <c r="B96" s="8">
        <v>5127247</v>
      </c>
      <c r="C96" s="8">
        <v>119970</v>
      </c>
      <c r="D96" s="8">
        <v>2283955</v>
      </c>
      <c r="E96" s="8">
        <v>11502</v>
      </c>
      <c r="F96" s="8">
        <v>345427</v>
      </c>
      <c r="G96" s="8">
        <v>3034187</v>
      </c>
      <c r="H96" s="8">
        <v>15347</v>
      </c>
      <c r="I96" s="8">
        <v>-7510464</v>
      </c>
      <c r="J96" s="8">
        <v>14394320</v>
      </c>
      <c r="K96" s="8">
        <v>20244</v>
      </c>
      <c r="L96" s="1" t="s">
        <v>160</v>
      </c>
      <c r="M96" s="42"/>
      <c r="N96" s="42"/>
    </row>
    <row r="97" spans="1:15" x14ac:dyDescent="0.2">
      <c r="A97" s="1" t="s">
        <v>239</v>
      </c>
      <c r="B97" s="8">
        <v>2257801</v>
      </c>
      <c r="C97" s="8">
        <v>200948</v>
      </c>
      <c r="D97" s="8">
        <v>2649387</v>
      </c>
      <c r="E97" s="8">
        <v>438783</v>
      </c>
      <c r="F97" s="8">
        <v>291610</v>
      </c>
      <c r="G97" s="8">
        <v>3631959</v>
      </c>
      <c r="H97" s="8">
        <v>17121</v>
      </c>
      <c r="I97" s="8">
        <v>-8267952</v>
      </c>
      <c r="J97" s="8">
        <v>2242997</v>
      </c>
      <c r="K97" s="8">
        <v>15772</v>
      </c>
      <c r="L97" s="1" t="s">
        <v>161</v>
      </c>
      <c r="M97" s="42"/>
      <c r="N97" s="42"/>
      <c r="O97" s="41"/>
    </row>
    <row r="98" spans="1:15" x14ac:dyDescent="0.2">
      <c r="M98" s="42"/>
      <c r="N98" s="42"/>
      <c r="O98" s="36"/>
    </row>
    <row r="99" spans="1:15" x14ac:dyDescent="0.2">
      <c r="O99" s="36"/>
    </row>
    <row r="100" spans="1:15" x14ac:dyDescent="0.2">
      <c r="O100" s="36"/>
    </row>
    <row r="101" spans="1:15" x14ac:dyDescent="0.2">
      <c r="O101" s="36"/>
    </row>
    <row r="102" spans="1:15" x14ac:dyDescent="0.2">
      <c r="O102" s="36"/>
    </row>
    <row r="103" spans="1:15" x14ac:dyDescent="0.2">
      <c r="O103" s="36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694F1-86B5-4061-A9AE-D4D37B03777C}">
  <dimension ref="A3:N38"/>
  <sheetViews>
    <sheetView topLeftCell="A10" workbookViewId="0">
      <selection activeCell="B20" sqref="B20"/>
    </sheetView>
  </sheetViews>
  <sheetFormatPr defaultRowHeight="12.75" x14ac:dyDescent="0.2"/>
  <cols>
    <col min="1" max="1" width="43.7109375" bestFit="1" customWidth="1"/>
    <col min="2" max="11" width="15.7109375" customWidth="1"/>
    <col min="12" max="12" width="35.28515625" customWidth="1"/>
  </cols>
  <sheetData>
    <row r="3" spans="1:14" ht="51" x14ac:dyDescent="0.2">
      <c r="A3" s="15"/>
      <c r="B3" s="33" t="s">
        <v>2</v>
      </c>
      <c r="C3" s="33" t="s">
        <v>1</v>
      </c>
      <c r="D3" s="33" t="s">
        <v>27</v>
      </c>
      <c r="E3" s="33" t="s">
        <v>5</v>
      </c>
      <c r="F3" s="32" t="s">
        <v>24</v>
      </c>
      <c r="G3" s="33" t="s">
        <v>26</v>
      </c>
      <c r="H3" s="33" t="s">
        <v>3</v>
      </c>
      <c r="I3" s="33" t="s">
        <v>25</v>
      </c>
      <c r="J3" s="33" t="s">
        <v>0</v>
      </c>
      <c r="K3" s="33" t="s">
        <v>4</v>
      </c>
      <c r="L3" s="15"/>
    </row>
    <row r="4" spans="1:14" ht="48" customHeight="1" x14ac:dyDescent="0.2">
      <c r="A4" s="16" t="s">
        <v>28</v>
      </c>
      <c r="B4" s="35" t="s">
        <v>8</v>
      </c>
      <c r="C4" s="35" t="s">
        <v>13</v>
      </c>
      <c r="D4" s="35" t="s">
        <v>9</v>
      </c>
      <c r="E4" s="35" t="s">
        <v>11</v>
      </c>
      <c r="F4" s="34" t="s">
        <v>15</v>
      </c>
      <c r="G4" s="35" t="s">
        <v>16</v>
      </c>
      <c r="H4" s="35" t="s">
        <v>17</v>
      </c>
      <c r="I4" s="35" t="s">
        <v>12</v>
      </c>
      <c r="J4" s="35" t="s">
        <v>14</v>
      </c>
      <c r="K4" s="35" t="s">
        <v>10</v>
      </c>
      <c r="L4" s="16" t="s">
        <v>29</v>
      </c>
    </row>
    <row r="5" spans="1:14" ht="15" x14ac:dyDescent="0.2">
      <c r="A5" s="17"/>
      <c r="B5" s="2">
        <v>131022</v>
      </c>
      <c r="C5" s="2">
        <v>131023</v>
      </c>
      <c r="D5" s="2">
        <v>131062</v>
      </c>
      <c r="E5" s="2">
        <v>131081</v>
      </c>
      <c r="F5" s="9">
        <v>131219</v>
      </c>
      <c r="G5" s="2">
        <v>131228</v>
      </c>
      <c r="H5" s="2">
        <v>131238</v>
      </c>
      <c r="I5" s="2">
        <v>131264</v>
      </c>
      <c r="J5" s="2">
        <v>141058</v>
      </c>
      <c r="K5" s="2">
        <v>131230</v>
      </c>
      <c r="L5" s="17"/>
    </row>
    <row r="6" spans="1:14" ht="14.25" x14ac:dyDescent="0.2">
      <c r="A6" s="26" t="s">
        <v>30</v>
      </c>
      <c r="B6" s="30">
        <v>1</v>
      </c>
      <c r="C6" s="30">
        <v>1</v>
      </c>
      <c r="D6" s="30">
        <v>1</v>
      </c>
      <c r="E6" s="30">
        <v>1</v>
      </c>
      <c r="F6" s="30">
        <v>1</v>
      </c>
      <c r="G6" s="30">
        <v>1</v>
      </c>
      <c r="H6" s="30">
        <v>1</v>
      </c>
      <c r="I6" s="30">
        <v>1</v>
      </c>
      <c r="J6" s="30">
        <v>1</v>
      </c>
      <c r="K6" s="30">
        <v>1</v>
      </c>
      <c r="L6" s="18" t="s">
        <v>31</v>
      </c>
    </row>
    <row r="7" spans="1:14" ht="14.25" x14ac:dyDescent="0.2">
      <c r="A7" s="26" t="s">
        <v>246</v>
      </c>
      <c r="B7" s="30">
        <v>6.88</v>
      </c>
      <c r="C7" s="30">
        <v>1</v>
      </c>
      <c r="D7" s="30">
        <v>1.56</v>
      </c>
      <c r="E7" s="30">
        <v>0.8</v>
      </c>
      <c r="F7" s="30">
        <v>1.4</v>
      </c>
      <c r="G7" s="30">
        <v>0.39</v>
      </c>
      <c r="H7" s="30">
        <v>0.95</v>
      </c>
      <c r="I7" s="30">
        <v>3.39</v>
      </c>
      <c r="J7" s="30">
        <v>0.28999999999999998</v>
      </c>
      <c r="K7" s="30" t="s">
        <v>32</v>
      </c>
      <c r="L7" s="19" t="s">
        <v>247</v>
      </c>
    </row>
    <row r="8" spans="1:14" ht="14.25" x14ac:dyDescent="0.2">
      <c r="A8" s="26" t="s">
        <v>33</v>
      </c>
      <c r="B8" s="23">
        <v>719976.28</v>
      </c>
      <c r="C8" s="23">
        <v>1247208.1399999999</v>
      </c>
      <c r="D8" s="23">
        <v>34912.14</v>
      </c>
      <c r="E8" s="23">
        <v>687766.02</v>
      </c>
      <c r="F8" s="23">
        <v>30047.95</v>
      </c>
      <c r="G8" s="23">
        <v>1793973.27</v>
      </c>
      <c r="H8" s="23">
        <v>614829.22</v>
      </c>
      <c r="I8" s="23">
        <v>2753056.96</v>
      </c>
      <c r="J8" s="23">
        <v>22302407.149999999</v>
      </c>
      <c r="K8" s="23" t="s">
        <v>32</v>
      </c>
      <c r="L8" s="19" t="s">
        <v>34</v>
      </c>
    </row>
    <row r="9" spans="1:14" ht="14.25" x14ac:dyDescent="0.2">
      <c r="A9" s="26" t="s">
        <v>35</v>
      </c>
      <c r="B9" s="23">
        <v>95409</v>
      </c>
      <c r="C9" s="23">
        <v>1239556</v>
      </c>
      <c r="D9" s="23">
        <v>24348</v>
      </c>
      <c r="E9" s="23">
        <v>468373</v>
      </c>
      <c r="F9" s="23">
        <v>20654</v>
      </c>
      <c r="G9" s="23">
        <v>4404627</v>
      </c>
      <c r="H9" s="23">
        <v>664293</v>
      </c>
      <c r="I9" s="23">
        <v>1167247</v>
      </c>
      <c r="J9" s="23">
        <v>65468912</v>
      </c>
      <c r="K9" s="23" t="s">
        <v>32</v>
      </c>
      <c r="L9" s="19" t="s">
        <v>36</v>
      </c>
    </row>
    <row r="10" spans="1:14" ht="14.25" x14ac:dyDescent="0.2">
      <c r="A10" s="26" t="s">
        <v>37</v>
      </c>
      <c r="B10" s="23">
        <v>462</v>
      </c>
      <c r="C10" s="23">
        <v>1354</v>
      </c>
      <c r="D10" s="23">
        <v>38</v>
      </c>
      <c r="E10" s="23">
        <v>1977</v>
      </c>
      <c r="F10" s="23">
        <v>26</v>
      </c>
      <c r="G10" s="23">
        <v>3907</v>
      </c>
      <c r="H10" s="23">
        <v>567</v>
      </c>
      <c r="I10" s="23">
        <v>34</v>
      </c>
      <c r="J10" s="23">
        <v>16463</v>
      </c>
      <c r="K10" s="23" t="s">
        <v>32</v>
      </c>
      <c r="L10" s="19" t="s">
        <v>38</v>
      </c>
    </row>
    <row r="11" spans="1:14" ht="14.25" x14ac:dyDescent="0.2">
      <c r="A11" s="26" t="s">
        <v>39</v>
      </c>
      <c r="B11" s="30">
        <v>22500000</v>
      </c>
      <c r="C11" s="30">
        <v>3400000</v>
      </c>
      <c r="D11" s="30">
        <v>16500000</v>
      </c>
      <c r="E11" s="30">
        <v>1000000</v>
      </c>
      <c r="F11" s="30">
        <v>25205677</v>
      </c>
      <c r="G11" s="30">
        <v>31239728</v>
      </c>
      <c r="H11" s="30">
        <v>1100070</v>
      </c>
      <c r="I11" s="30">
        <v>15000000</v>
      </c>
      <c r="J11" s="30">
        <v>37720000</v>
      </c>
      <c r="K11" s="30">
        <v>2680410</v>
      </c>
      <c r="L11" s="19" t="s">
        <v>40</v>
      </c>
      <c r="N11" s="43"/>
    </row>
    <row r="12" spans="1:14" ht="14.25" x14ac:dyDescent="0.2">
      <c r="A12" s="26" t="s">
        <v>41</v>
      </c>
      <c r="B12" s="30">
        <v>154800000</v>
      </c>
      <c r="C12" s="30">
        <v>3400000</v>
      </c>
      <c r="D12" s="30">
        <v>25740000</v>
      </c>
      <c r="E12" s="30">
        <v>800000</v>
      </c>
      <c r="F12" s="30">
        <v>35287947.799999997</v>
      </c>
      <c r="G12" s="30">
        <v>12183493.92</v>
      </c>
      <c r="H12" s="30">
        <v>1045066.5</v>
      </c>
      <c r="I12" s="30">
        <v>50850000</v>
      </c>
      <c r="J12" s="30">
        <v>10938800</v>
      </c>
      <c r="K12" s="30" t="s">
        <v>32</v>
      </c>
      <c r="L12" s="19" t="s">
        <v>42</v>
      </c>
    </row>
    <row r="13" spans="1:14" ht="14.25" x14ac:dyDescent="0.2">
      <c r="A13" s="26" t="s">
        <v>43</v>
      </c>
      <c r="B13" s="25">
        <v>45657</v>
      </c>
      <c r="C13" s="25">
        <v>45657</v>
      </c>
      <c r="D13" s="25">
        <v>45657</v>
      </c>
      <c r="E13" s="25">
        <v>45657</v>
      </c>
      <c r="F13" s="25">
        <v>45657</v>
      </c>
      <c r="G13" s="25">
        <v>45657</v>
      </c>
      <c r="H13" s="25">
        <v>45657</v>
      </c>
      <c r="I13" s="25">
        <v>45657</v>
      </c>
      <c r="J13" s="25">
        <v>45657</v>
      </c>
      <c r="K13" s="25">
        <v>45657</v>
      </c>
      <c r="L13" s="19" t="s">
        <v>44</v>
      </c>
    </row>
    <row r="14" spans="1:14" ht="38.25" x14ac:dyDescent="0.2">
      <c r="A14" s="44" t="s">
        <v>249</v>
      </c>
      <c r="L14" s="45" t="s">
        <v>248</v>
      </c>
    </row>
    <row r="15" spans="1:14" x14ac:dyDescent="0.2">
      <c r="B15" s="43"/>
      <c r="C15" s="43"/>
      <c r="D15" s="43"/>
      <c r="E15" s="43"/>
      <c r="F15" s="43"/>
      <c r="G15" s="43"/>
      <c r="H15" s="43"/>
      <c r="I15" s="43"/>
      <c r="J15" s="43"/>
      <c r="K15" s="43"/>
    </row>
    <row r="16" spans="1:14" ht="15" x14ac:dyDescent="0.2">
      <c r="A16" s="20" t="s">
        <v>45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2" t="s">
        <v>46</v>
      </c>
    </row>
    <row r="17" spans="1:12" ht="14.25" x14ac:dyDescent="0.2">
      <c r="A17" s="27" t="s">
        <v>47</v>
      </c>
      <c r="B17" s="29">
        <f>+B9*100/B11</f>
        <v>0.42403999999999997</v>
      </c>
      <c r="C17" s="29">
        <f>+C9*100/C11</f>
        <v>36.457529411764703</v>
      </c>
      <c r="D17" s="29">
        <f>+D9*100/D11</f>
        <v>0.14756363636363637</v>
      </c>
      <c r="E17" s="29">
        <f>+E9*100/E11</f>
        <v>46.837299999999999</v>
      </c>
      <c r="F17" s="29">
        <f>+F9*100/F11</f>
        <v>8.1941857780689645E-2</v>
      </c>
      <c r="G17" s="29">
        <f>+G9*100/G11</f>
        <v>14.099440942635608</v>
      </c>
      <c r="H17" s="29">
        <f>+H9*100/H11</f>
        <v>60.386429954457441</v>
      </c>
      <c r="I17" s="29">
        <f>+I9*100/I11</f>
        <v>7.781646666666667</v>
      </c>
      <c r="J17" s="29">
        <f>+J9*100/J11</f>
        <v>173.56551431601272</v>
      </c>
      <c r="K17" s="29" t="s">
        <v>32</v>
      </c>
      <c r="L17" s="18" t="s">
        <v>48</v>
      </c>
    </row>
    <row r="18" spans="1:12" ht="14.25" x14ac:dyDescent="0.2">
      <c r="A18" s="26" t="s">
        <v>49</v>
      </c>
      <c r="B18" s="30">
        <f>'Annual Financial Data'!B88/'Financial Ratios'!B11</f>
        <v>0.46077662222222221</v>
      </c>
      <c r="C18" s="30">
        <f>'Annual Financial Data'!C88/'Financial Ratios'!C11</f>
        <v>5.1152058823529412E-2</v>
      </c>
      <c r="D18" s="30">
        <f>'Annual Financial Data'!D88/'Financial Ratios'!D11</f>
        <v>0.45915460606060604</v>
      </c>
      <c r="E18" s="30">
        <f>'Annual Financial Data'!E88/'Financial Ratios'!E11</f>
        <v>-3.2944000000000001E-2</v>
      </c>
      <c r="F18" s="30">
        <f>'Annual Financial Data'!F88/'Financial Ratios'!F11</f>
        <v>0.257912136222328</v>
      </c>
      <c r="G18" s="30">
        <f>'Annual Financial Data'!G88/'Financial Ratios'!G11</f>
        <v>5.6382277080005309E-2</v>
      </c>
      <c r="H18" s="30">
        <f>'Annual Financial Data'!H88/'Financial Ratios'!H11</f>
        <v>-3.1023480323979384E-2</v>
      </c>
      <c r="I18" s="30">
        <f>'Annual Financial Data'!I88/'Financial Ratios'!I11</f>
        <v>0.26436006666666667</v>
      </c>
      <c r="J18" s="30">
        <f>'Annual Financial Data'!J88/'Financial Ratios'!J11</f>
        <v>-1.0691993637327677E-2</v>
      </c>
      <c r="K18" s="30">
        <f>'Annual Financial Data'!K88/'Financial Ratios'!K11</f>
        <v>0.5495256322726747</v>
      </c>
      <c r="L18" s="19" t="s">
        <v>50</v>
      </c>
    </row>
    <row r="19" spans="1:12" ht="14.25" x14ac:dyDescent="0.2">
      <c r="A19" s="26" t="s">
        <v>51</v>
      </c>
      <c r="B19" s="30">
        <f>'Annual Financial Data'!B43/'Financial Ratios'!B11</f>
        <v>1.9385637777777778</v>
      </c>
      <c r="C19" s="30">
        <f>'Annual Financial Data'!C43/'Financial Ratios'!C11</f>
        <v>1.6061955882352941</v>
      </c>
      <c r="D19" s="30">
        <f>'Annual Financial Data'!D43/'Financial Ratios'!D11</f>
        <v>3.3080814545454547</v>
      </c>
      <c r="E19" s="30">
        <f>'Annual Financial Data'!E43/'Financial Ratios'!E11</f>
        <v>1.2295940000000001</v>
      </c>
      <c r="F19" s="30">
        <f>'Annual Financial Data'!F43/'Financial Ratios'!F11</f>
        <v>2.0763489510716178</v>
      </c>
      <c r="G19" s="30">
        <f>'Annual Financial Data'!G43/'Financial Ratios'!G11</f>
        <v>0.52202781663143805</v>
      </c>
      <c r="H19" s="30">
        <f>'Annual Financial Data'!H43/'Financial Ratios'!H11</f>
        <v>0.7037079458579909</v>
      </c>
      <c r="I19" s="30">
        <f>'Annual Financial Data'!I43/'Financial Ratios'!I11</f>
        <v>1.6792278666666667</v>
      </c>
      <c r="J19" s="30">
        <f>'Annual Financial Data'!J43/'Financial Ratios'!J11</f>
        <v>1.0543702545068929</v>
      </c>
      <c r="K19" s="30">
        <f>'Annual Financial Data'!K43/'Financial Ratios'!K11</f>
        <v>1.0275580974552401</v>
      </c>
      <c r="L19" s="19" t="s">
        <v>52</v>
      </c>
    </row>
    <row r="20" spans="1:12" ht="14.25" x14ac:dyDescent="0.2">
      <c r="A20" s="26" t="s">
        <v>53</v>
      </c>
      <c r="B20" s="30">
        <f>B12/'Annual Financial Data'!B88</f>
        <v>14.931313066230018</v>
      </c>
      <c r="C20" s="30">
        <f>C12/'Annual Financial Data'!C88</f>
        <v>19.549555247618116</v>
      </c>
      <c r="D20" s="30">
        <f>D12/'Annual Financial Data'!D88</f>
        <v>3.3975484061551326</v>
      </c>
      <c r="E20" s="30" t="s">
        <v>32</v>
      </c>
      <c r="F20" s="30">
        <f>F12/'Annual Financial Data'!F88</f>
        <v>5.4282052039348692</v>
      </c>
      <c r="G20" s="30">
        <f>G12/'Annual Financial Data'!G88</f>
        <v>6.9170672097297157</v>
      </c>
      <c r="H20" s="30" t="s">
        <v>32</v>
      </c>
      <c r="I20" s="30">
        <f>I12/'Annual Financial Data'!I88</f>
        <v>12.823419371710452</v>
      </c>
      <c r="J20" s="30" t="s">
        <v>32</v>
      </c>
      <c r="K20" s="30" t="s">
        <v>32</v>
      </c>
      <c r="L20" s="19" t="s">
        <v>54</v>
      </c>
    </row>
    <row r="21" spans="1:12" ht="14.25" x14ac:dyDescent="0.2">
      <c r="A21" s="26" t="s">
        <v>55</v>
      </c>
      <c r="B21" s="30">
        <f>B12/'Annual Financial Data'!B43</f>
        <v>3.5490191650473886</v>
      </c>
      <c r="C21" s="30">
        <f>C12/'Annual Financial Data'!C43</f>
        <v>0.62258918361162152</v>
      </c>
      <c r="D21" s="30">
        <f>D12/'Annual Financial Data'!D43</f>
        <v>0.4715724269293578</v>
      </c>
      <c r="E21" s="30">
        <f>E12/'Annual Financial Data'!E43</f>
        <v>0.65062126197753078</v>
      </c>
      <c r="F21" s="30">
        <f>F12/'Annual Financial Data'!F43</f>
        <v>0.67426046054419242</v>
      </c>
      <c r="G21" s="30">
        <f>G12/'Annual Financial Data'!G43</f>
        <v>0.74708662560667283</v>
      </c>
      <c r="H21" s="30">
        <f>H12/'Annual Financial Data'!H43</f>
        <v>1.3499918618109668</v>
      </c>
      <c r="I21" s="30">
        <f>I12/'Annual Financial Data'!I43</f>
        <v>2.0187849828440991</v>
      </c>
      <c r="J21" s="30">
        <f>J12/'Annual Financial Data'!J43</f>
        <v>0.27504569553285341</v>
      </c>
      <c r="K21" s="30" t="s">
        <v>32</v>
      </c>
      <c r="L21" s="19" t="s">
        <v>56</v>
      </c>
    </row>
    <row r="22" spans="1:12" x14ac:dyDescent="0.2">
      <c r="A22" s="28"/>
      <c r="B22" s="31"/>
      <c r="C22" s="31"/>
      <c r="D22" s="31"/>
      <c r="E22" s="31"/>
      <c r="F22" s="31"/>
      <c r="G22" s="31"/>
      <c r="H22" s="31"/>
      <c r="I22" s="31"/>
      <c r="J22" s="31"/>
      <c r="K22" s="31"/>
    </row>
    <row r="23" spans="1:12" ht="14.25" x14ac:dyDescent="0.2">
      <c r="A23" s="26" t="s">
        <v>57</v>
      </c>
      <c r="B23" s="30">
        <f>'Annual Financial Data'!B70*100/'Annual Financial Data'!B68</f>
        <v>38.886120301777915</v>
      </c>
      <c r="C23" s="30">
        <f>'Annual Financial Data'!C70*100/'Annual Financial Data'!C68</f>
        <v>10.971581073917427</v>
      </c>
      <c r="D23" s="30">
        <f>'Annual Financial Data'!D70*100/'Annual Financial Data'!D68</f>
        <v>100</v>
      </c>
      <c r="E23" s="30">
        <f>'Annual Financial Data'!E70*100/'Annual Financial Data'!E68</f>
        <v>20.428033646363865</v>
      </c>
      <c r="F23" s="30">
        <f>'Annual Financial Data'!F70*100/'Annual Financial Data'!F68</f>
        <v>98.826549228100973</v>
      </c>
      <c r="G23" s="30">
        <f>'Annual Financial Data'!G70*100/'Annual Financial Data'!G68</f>
        <v>18.496564154600993</v>
      </c>
      <c r="H23" s="30">
        <f>'Annual Financial Data'!H70*100/'Annual Financial Data'!H68</f>
        <v>0.41499999999999998</v>
      </c>
      <c r="I23" s="30">
        <f>'Annual Financial Data'!I70*100/'Annual Financial Data'!I68</f>
        <v>98.636042663648553</v>
      </c>
      <c r="J23" s="30">
        <f>'Annual Financial Data'!J70*100/'Annual Financial Data'!J68</f>
        <v>6.8573630651754449</v>
      </c>
      <c r="K23" s="30">
        <f>'Annual Financial Data'!K70*100/'Annual Financial Data'!K68</f>
        <v>100</v>
      </c>
      <c r="L23" s="19" t="s">
        <v>58</v>
      </c>
    </row>
    <row r="24" spans="1:12" ht="14.25" customHeight="1" x14ac:dyDescent="0.2">
      <c r="A24" s="26" t="s">
        <v>59</v>
      </c>
      <c r="B24" s="30">
        <f>('Annual Financial Data'!B83+'Annual Financial Data'!B81)*100/'Annual Financial Data'!B68</f>
        <v>13.795339189875694</v>
      </c>
      <c r="C24" s="30">
        <f>('Annual Financial Data'!C83+'Annual Financial Data'!C81)*100/'Annual Financial Data'!C68</f>
        <v>3.8478605255916709</v>
      </c>
      <c r="D24" s="30">
        <f>('Annual Financial Data'!D83+'Annual Financial Data'!D81)*100/'Annual Financial Data'!D68</f>
        <v>80.160794418165523</v>
      </c>
      <c r="E24" s="30">
        <f>('Annual Financial Data'!E83+'Annual Financial Data'!E81)*100/'Annual Financial Data'!E68</f>
        <v>-2.0549607178389979</v>
      </c>
      <c r="F24" s="30">
        <f>('Annual Financial Data'!F83+'Annual Financial Data'!F81)*100/'Annual Financial Data'!F68</f>
        <v>82.828540533350889</v>
      </c>
      <c r="G24" s="30">
        <f>('Annual Financial Data'!G83+'Annual Financial Data'!G81)*100/'Annual Financial Data'!G68</f>
        <v>13.829880327047208</v>
      </c>
      <c r="H24" s="30">
        <f>('Annual Financial Data'!H83+'Annual Financial Data'!H81)*100/'Annual Financial Data'!H68</f>
        <v>-85.32</v>
      </c>
      <c r="I24" s="30">
        <f>('Annual Financial Data'!I83+'Annual Financial Data'!I81)*100/'Annual Financial Data'!I68</f>
        <v>87.202849164072973</v>
      </c>
      <c r="J24" s="30">
        <f>('Annual Financial Data'!J83+'Annual Financial Data'!J81)*100/'Annual Financial Data'!J68</f>
        <v>1.7286047965956228</v>
      </c>
      <c r="K24" s="30">
        <f>('Annual Financial Data'!K83+'Annual Financial Data'!K81)*100/'Annual Financial Data'!K68</f>
        <v>303.0049104373897</v>
      </c>
      <c r="L24" s="19" t="s">
        <v>60</v>
      </c>
    </row>
    <row r="25" spans="1:12" ht="14.25" x14ac:dyDescent="0.2">
      <c r="A25" s="26" t="s">
        <v>61</v>
      </c>
      <c r="B25" s="30">
        <f>'Annual Financial Data'!B87*100/'Annual Financial Data'!B68</f>
        <v>12.882647750050335</v>
      </c>
      <c r="C25" s="30">
        <f>'Annual Financial Data'!C87*100/'Annual Financial Data'!C68</f>
        <v>1.9111775043318719</v>
      </c>
      <c r="D25" s="30">
        <f>'Annual Financial Data'!D87*100/'Annual Financial Data'!D68</f>
        <v>35.318154243541372</v>
      </c>
      <c r="E25" s="30">
        <f>'Annual Financial Data'!E87*100/'Annual Financial Data'!E68</f>
        <v>-2.0549607178389979</v>
      </c>
      <c r="F25" s="30">
        <f>'Annual Financial Data'!F87*100/'Annual Financial Data'!F68</f>
        <v>34.531521377289721</v>
      </c>
      <c r="G25" s="30">
        <f>'Annual Financial Data'!G87*100/'Annual Financial Data'!G68</f>
        <v>6.3699706483330756</v>
      </c>
      <c r="H25" s="30">
        <f>'Annual Financial Data'!H87*100/'Annual Financial Data'!H68</f>
        <v>-85.32</v>
      </c>
      <c r="I25" s="30">
        <f>'Annual Financial Data'!I87*100/'Annual Financial Data'!I68</f>
        <v>32.521813656140175</v>
      </c>
      <c r="J25" s="30">
        <f>'Annual Financial Data'!J87*100/'Annual Financial Data'!J68</f>
        <v>-1.484282487465109</v>
      </c>
      <c r="K25" s="30">
        <f>'Annual Financial Data'!K87*100/'Annual Financial Data'!K68</f>
        <v>261.77518620741131</v>
      </c>
      <c r="L25" s="19" t="s">
        <v>62</v>
      </c>
    </row>
    <row r="26" spans="1:12" ht="14.25" x14ac:dyDescent="0.2">
      <c r="A26" s="26" t="s">
        <v>63</v>
      </c>
      <c r="B26" s="30">
        <f>'Annual Financial Data'!B87*100/'Annual Financial Data'!B33</f>
        <v>13.029009755199406</v>
      </c>
      <c r="C26" s="30">
        <f>'Annual Financial Data'!C87*100/'Annual Financial Data'!C33</f>
        <v>1.8102522707910154</v>
      </c>
      <c r="D26" s="30">
        <f>'Annual Financial Data'!D87*100/'Annual Financial Data'!D33</f>
        <v>5.1182087135930416</v>
      </c>
      <c r="E26" s="30">
        <f>'Annual Financial Data'!E87*100/'Annual Financial Data'!E33</f>
        <v>-2.016225770283437</v>
      </c>
      <c r="F26" s="30">
        <f>'Annual Financial Data'!F87*100/'Annual Financial Data'!F33</f>
        <v>4.6312410842010472</v>
      </c>
      <c r="G26" s="30">
        <f>'Annual Financial Data'!G87*100/'Annual Financial Data'!G33</f>
        <v>4.6342764029099195</v>
      </c>
      <c r="H26" s="30">
        <f>'Annual Financial Data'!H87*100/'Annual Financial Data'!H33</f>
        <v>-4.2136454552189049</v>
      </c>
      <c r="I26" s="30">
        <f>'Annual Financial Data'!I87*100/'Annual Financial Data'!I33</f>
        <v>4.3574406307379983</v>
      </c>
      <c r="J26" s="30">
        <f>'Annual Financial Data'!J87*100/'Annual Financial Data'!J33</f>
        <v>-0.44977251110802469</v>
      </c>
      <c r="K26" s="30">
        <f>'Annual Financial Data'!K87*100/'Annual Financial Data'!K33</f>
        <v>8.4967367012688282</v>
      </c>
      <c r="L26" s="19" t="s">
        <v>64</v>
      </c>
    </row>
    <row r="27" spans="1:12" ht="14.25" x14ac:dyDescent="0.2">
      <c r="A27" s="26" t="s">
        <v>65</v>
      </c>
      <c r="B27" s="30">
        <f>'Annual Financial Data'!B88*100/'Annual Financial Data'!B43</f>
        <v>23.76896894000679</v>
      </c>
      <c r="C27" s="30">
        <f>'Annual Financial Data'!C88*100/'Annual Financial Data'!C43</f>
        <v>3.1846718542994821</v>
      </c>
      <c r="D27" s="30">
        <f>'Annual Financial Data'!D88*100/'Annual Financial Data'!D43</f>
        <v>13.879785379217514</v>
      </c>
      <c r="E27" s="30">
        <f>'Annual Financial Data'!E88*100/'Annual Financial Data'!E43</f>
        <v>-2.679258356823472</v>
      </c>
      <c r="F27" s="30">
        <f>'Annual Financial Data'!F88*100/'Annual Financial Data'!F43</f>
        <v>12.421425410657386</v>
      </c>
      <c r="G27" s="30">
        <f>'Annual Financial Data'!G88*100/'Annual Financial Data'!G43</f>
        <v>10.800626955826056</v>
      </c>
      <c r="H27" s="30">
        <f>'Annual Financial Data'!H88*100/'Annual Financial Data'!H43</f>
        <v>-4.4085732592026128</v>
      </c>
      <c r="I27" s="30">
        <f>'Annual Financial Data'!I88*100/'Annual Financial Data'!I43</f>
        <v>15.742953765496507</v>
      </c>
      <c r="J27" s="30">
        <f>'Annual Financial Data'!J88*100/'Annual Financial Data'!J43</f>
        <v>-1.014064422969529</v>
      </c>
      <c r="K27" s="30">
        <f>'Annual Financial Data'!K88*100/'Annual Financial Data'!K43</f>
        <v>53.4787895335146</v>
      </c>
      <c r="L27" s="19" t="s">
        <v>66</v>
      </c>
    </row>
    <row r="28" spans="1:12" x14ac:dyDescent="0.2">
      <c r="A28" s="28"/>
      <c r="B28" s="31"/>
      <c r="C28" s="31"/>
      <c r="D28" s="31"/>
      <c r="E28" s="31"/>
      <c r="F28" s="31"/>
      <c r="G28" s="31"/>
      <c r="H28" s="31"/>
      <c r="I28" s="31"/>
      <c r="J28" s="31"/>
      <c r="K28" s="31"/>
    </row>
    <row r="29" spans="1:12" ht="14.25" x14ac:dyDescent="0.2">
      <c r="A29" s="26" t="s">
        <v>67</v>
      </c>
      <c r="B29" s="30">
        <f>'Annual Financial Data'!B64*100/'Annual Financial Data'!B33</f>
        <v>45.18479203668948</v>
      </c>
      <c r="C29" s="30">
        <f>'Annual Financial Data'!C64*100/'Annual Financial Data'!C33</f>
        <v>43.157337596742487</v>
      </c>
      <c r="D29" s="30">
        <f>'Annual Financial Data'!D64*100/'Annual Financial Data'!D33</f>
        <v>63.124727265187829</v>
      </c>
      <c r="E29" s="30">
        <f>'Annual Financial Data'!E64*100/'Annual Financial Data'!E33</f>
        <v>24.746870149772576</v>
      </c>
      <c r="F29" s="30">
        <f>'Annual Financial Data'!F64*100/'Annual Financial Data'!F33</f>
        <v>62.71570346324733</v>
      </c>
      <c r="G29" s="30">
        <f>'Annual Financial Data'!G64*100/'Annual Financial Data'!G33</f>
        <v>58.780914751145566</v>
      </c>
      <c r="H29" s="30">
        <f>'Annual Financial Data'!H64*100/'Annual Financial Data'!H33</f>
        <v>4.421562091019088</v>
      </c>
      <c r="I29" s="30">
        <f>'Annual Financial Data'!I64*100/'Annual Financial Data'!I33</f>
        <v>72.321327397352164</v>
      </c>
      <c r="J29" s="30">
        <f>'Annual Financial Data'!J64*100/'Annual Financial Data'!J33</f>
        <v>65.882551094337742</v>
      </c>
      <c r="K29" s="30">
        <f>'Annual Financial Data'!K64*100/'Annual Financial Data'!K33</f>
        <v>84.111950222912185</v>
      </c>
      <c r="L29" s="19" t="s">
        <v>68</v>
      </c>
    </row>
    <row r="30" spans="1:12" ht="14.25" x14ac:dyDescent="0.2">
      <c r="A30" s="26" t="s">
        <v>69</v>
      </c>
      <c r="B30" s="30">
        <f>'Annual Financial Data'!B45*100/'Annual Financial Data'!B33</f>
        <v>54.81520796331052</v>
      </c>
      <c r="C30" s="30">
        <f>'Annual Financial Data'!C45*100/'Annual Financial Data'!C33</f>
        <v>56.842662403257513</v>
      </c>
      <c r="D30" s="30">
        <f>'Annual Financial Data'!D45*100/'Annual Financial Data'!D33</f>
        <v>36.875272734812171</v>
      </c>
      <c r="E30" s="30">
        <f>'Annual Financial Data'!E45*100/'Annual Financial Data'!E33</f>
        <v>75.253129850227424</v>
      </c>
      <c r="F30" s="30">
        <f>'Annual Financial Data'!F45*100/'Annual Financial Data'!F33</f>
        <v>37.28429653675267</v>
      </c>
      <c r="G30" s="30">
        <f>'Annual Financial Data'!G45*100/'Annual Financial Data'!G33</f>
        <v>41.219085248854434</v>
      </c>
      <c r="H30" s="30">
        <f>'Annual Financial Data'!H45*100/'Annual Financial Data'!H33</f>
        <v>95.578437908980916</v>
      </c>
      <c r="I30" s="30">
        <f>'Annual Financial Data'!I45*100/'Annual Financial Data'!I33</f>
        <v>27.678672602647843</v>
      </c>
      <c r="J30" s="30">
        <f>'Annual Financial Data'!J45*100/'Annual Financial Data'!J33</f>
        <v>34.117448905662265</v>
      </c>
      <c r="K30" s="30">
        <f>'Annual Financial Data'!K45*100/'Annual Financial Data'!K33</f>
        <v>15.888049777087813</v>
      </c>
      <c r="L30" s="19" t="s">
        <v>70</v>
      </c>
    </row>
    <row r="31" spans="1:12" ht="14.25" x14ac:dyDescent="0.2">
      <c r="A31" s="26" t="s">
        <v>71</v>
      </c>
      <c r="B31" s="30">
        <f>('Annual Financial Data'!B83+'Annual Financial Data'!B81)/'Annual Financial Data'!B81</f>
        <v>28.726166695991473</v>
      </c>
      <c r="C31" s="30">
        <f>('Annual Financial Data'!C83+'Annual Financial Data'!C81)/'Annual Financial Data'!C81</f>
        <v>5.0215112360356224</v>
      </c>
      <c r="D31" s="30">
        <f>('Annual Financial Data'!D83+'Annual Financial Data'!D81)/'Annual Financial Data'!D81</f>
        <v>2.6217154965714524</v>
      </c>
      <c r="E31" s="30" t="s">
        <v>32</v>
      </c>
      <c r="F31" s="30">
        <f>('Annual Financial Data'!F83+'Annual Financial Data'!F81)/'Annual Financial Data'!F81</f>
        <v>2.3831818866102044</v>
      </c>
      <c r="G31" s="30">
        <f>('Annual Financial Data'!G83+'Annual Financial Data'!G81)/'Annual Financial Data'!G81</f>
        <v>2.1347737400443343</v>
      </c>
      <c r="H31" s="30" t="s">
        <v>32</v>
      </c>
      <c r="I31" s="30">
        <f>('Annual Financial Data'!I83+'Annual Financial Data'!I81)/'Annual Financial Data'!I81</f>
        <v>1.8570513878518751</v>
      </c>
      <c r="J31" s="30">
        <f>('Annual Financial Data'!J83+'Annual Financial Data'!J81)/'Annual Financial Data'!J81</f>
        <v>0.53802223475790867</v>
      </c>
      <c r="K31" s="30">
        <f>('Annual Financial Data'!K83+'Annual Financial Data'!K81)/'Annual Financial Data'!K81</f>
        <v>4.3395633316704165</v>
      </c>
      <c r="L31" s="19" t="s">
        <v>72</v>
      </c>
    </row>
    <row r="32" spans="1:12" x14ac:dyDescent="0.2">
      <c r="A32" s="28"/>
      <c r="B32" s="31"/>
      <c r="C32" s="31"/>
      <c r="D32" s="31"/>
      <c r="E32" s="31"/>
      <c r="F32" s="31"/>
      <c r="G32" s="31"/>
      <c r="H32" s="31"/>
      <c r="I32" s="31"/>
      <c r="J32" s="31"/>
      <c r="K32" s="31"/>
    </row>
    <row r="33" spans="1:12" ht="14.25" x14ac:dyDescent="0.2">
      <c r="A33" s="26" t="s">
        <v>73</v>
      </c>
      <c r="B33" s="30">
        <f>'Annual Financial Data'!B68/'Annual Financial Data'!B33</f>
        <v>1.0113611741925101</v>
      </c>
      <c r="C33" s="30">
        <f>'Annual Financial Data'!C68/'Annual Financial Data'!C33</f>
        <v>0.94719211935463898</v>
      </c>
      <c r="D33" s="30">
        <f>'Annual Financial Data'!D68/'Annual Financial Data'!D33</f>
        <v>0.1449172195777759</v>
      </c>
      <c r="E33" s="30">
        <f>'Annual Financial Data'!E68/'Annual Financial Data'!E33</f>
        <v>0.98115051678637699</v>
      </c>
      <c r="F33" s="30">
        <f>'Annual Financial Data'!F68/'Annual Financial Data'!F33</f>
        <v>0.13411633485823962</v>
      </c>
      <c r="G33" s="30">
        <f>'Annual Financial Data'!G68/'Annual Financial Data'!G33</f>
        <v>0.72751927108528192</v>
      </c>
      <c r="H33" s="30">
        <f>'Annual Financial Data'!H68/'Annual Financial Data'!H33</f>
        <v>4.9386374299330814E-2</v>
      </c>
      <c r="I33" s="30">
        <f>'Annual Financial Data'!I68/'Annual Financial Data'!I33</f>
        <v>0.13398516690397758</v>
      </c>
      <c r="J33" s="30">
        <f>'Annual Financial Data'!J68/'Annual Financial Data'!J33</f>
        <v>0.30302352477132322</v>
      </c>
      <c r="K33" s="30">
        <f>'Annual Financial Data'!K68/'Annual Financial Data'!K33</f>
        <v>3.2458144044778335E-2</v>
      </c>
      <c r="L33" s="19" t="s">
        <v>74</v>
      </c>
    </row>
    <row r="34" spans="1:12" ht="14.25" x14ac:dyDescent="0.2">
      <c r="A34" s="26" t="s">
        <v>75</v>
      </c>
      <c r="B34" s="30">
        <f>'Annual Financial Data'!B68/('Annual Financial Data'!B14+'Annual Financial Data'!B22)</f>
        <v>3.2453184170805871</v>
      </c>
      <c r="C34" s="30">
        <f>'Annual Financial Data'!C68/('Annual Financial Data'!C14+'Annual Financial Data'!C22)</f>
        <v>10.217271020650134</v>
      </c>
      <c r="D34" s="30">
        <f>'Annual Financial Data'!D68/('Annual Financial Data'!D14+'Annual Financial Data'!D22)</f>
        <v>123.57274366463312</v>
      </c>
      <c r="E34" s="30">
        <f>'Annual Financial Data'!E68/('Annual Financial Data'!E14+'Annual Financial Data'!E22)</f>
        <v>10.26919775545762</v>
      </c>
      <c r="F34" s="30">
        <f>'Annual Financial Data'!F68/('Annual Financial Data'!F14+'Annual Financial Data'!F22)</f>
        <v>29.536664616581838</v>
      </c>
      <c r="G34" s="30">
        <f>'Annual Financial Data'!G68/('Annual Financial Data'!G14+'Annual Financial Data'!G22)</f>
        <v>16.629760600913112</v>
      </c>
      <c r="H34" s="30">
        <f>'Annual Financial Data'!H68/('Annual Financial Data'!H14+'Annual Financial Data'!H22)</f>
        <v>40000</v>
      </c>
      <c r="I34" s="30">
        <f>'Annual Financial Data'!I68/('Annual Financial Data'!I14+'Annual Financial Data'!I22)</f>
        <v>4.5136658790395812</v>
      </c>
      <c r="J34" s="30">
        <f>'Annual Financial Data'!J68/('Annual Financial Data'!J14+'Annual Financial Data'!J22)</f>
        <v>1.5954700482008859</v>
      </c>
      <c r="K34" s="30">
        <f>'Annual Financial Data'!K68/('Annual Financial Data'!K14+'Annual Financial Data'!K22)</f>
        <v>1.186135587503689</v>
      </c>
      <c r="L34" s="19" t="s">
        <v>76</v>
      </c>
    </row>
    <row r="35" spans="1:12" ht="14.25" x14ac:dyDescent="0.2">
      <c r="A35" s="26" t="s">
        <v>77</v>
      </c>
      <c r="B35" s="30">
        <f>'Annual Financial Data'!B68/'Financial Ratios'!B38</f>
        <v>4.2598659403314789</v>
      </c>
      <c r="C35" s="30">
        <f>'Annual Financial Data'!C68/'Financial Ratios'!C38</f>
        <v>6.6567123127340828</v>
      </c>
      <c r="D35" s="30">
        <f>'Annual Financial Data'!D68/'Financial Ratios'!D38</f>
        <v>0.39600695319424362</v>
      </c>
      <c r="E35" s="30">
        <f>'Annual Financial Data'!E68/'Financial Ratios'!E38</f>
        <v>1.5609372565820221</v>
      </c>
      <c r="F35" s="30">
        <f>'Annual Financial Data'!F68/'Financial Ratios'!F38</f>
        <v>0.41399698399384499</v>
      </c>
      <c r="G35" s="30">
        <f>'Annual Financial Data'!G68/'Financial Ratios'!G38</f>
        <v>4.0078301825870053</v>
      </c>
      <c r="H35" s="30">
        <f>'Annual Financial Data'!H68/'Financial Ratios'!H38</f>
        <v>-2.4102193299590264</v>
      </c>
      <c r="I35" s="30">
        <f>'Annual Financial Data'!I68/'Financial Ratios'!I38</f>
        <v>0.98828522477094782</v>
      </c>
      <c r="J35" s="30">
        <f>'Annual Financial Data'!J68/'Financial Ratios'!J38</f>
        <v>1.676838458181779</v>
      </c>
      <c r="K35" s="30">
        <f>'Annual Financial Data'!K68/'Financial Ratios'!K38</f>
        <v>0.1071467063964039</v>
      </c>
      <c r="L35" s="19" t="s">
        <v>78</v>
      </c>
    </row>
    <row r="36" spans="1:12" x14ac:dyDescent="0.2">
      <c r="A36" s="28"/>
      <c r="B36" s="31"/>
      <c r="C36" s="31"/>
      <c r="D36" s="31"/>
      <c r="E36" s="31"/>
      <c r="F36" s="31"/>
      <c r="G36" s="31"/>
      <c r="H36" s="31"/>
      <c r="I36" s="31"/>
      <c r="J36" s="31"/>
      <c r="K36" s="31"/>
    </row>
    <row r="37" spans="1:12" ht="14.25" x14ac:dyDescent="0.2">
      <c r="A37" s="26" t="s">
        <v>79</v>
      </c>
      <c r="B37" s="30">
        <f>'Annual Financial Data'!B32/'Annual Financial Data'!B63</f>
        <v>2.0925165392027019</v>
      </c>
      <c r="C37" s="30">
        <f>'Annual Financial Data'!C32/'Annual Financial Data'!C63</f>
        <v>1.6363922873559955</v>
      </c>
      <c r="D37" s="30">
        <f>'Annual Financial Data'!D32/'Annual Financial Data'!D63</f>
        <v>1.6067317292916863</v>
      </c>
      <c r="E37" s="30">
        <f>'Annual Financial Data'!E32/'Annual Financial Data'!E63</f>
        <v>3.9499335070097685</v>
      </c>
      <c r="F37" s="30">
        <f>'Annual Financial Data'!F32/'Annual Financial Data'!F63</f>
        <v>1.5165450466025974</v>
      </c>
      <c r="G37" s="30">
        <f>'Annual Financial Data'!G32/'Annual Financial Data'!G63</f>
        <v>1.3479557850418533</v>
      </c>
      <c r="H37" s="30">
        <f>'Annual Financial Data'!H32/'Annual Financial Data'!H63</f>
        <v>0.53657991734614097</v>
      </c>
      <c r="I37" s="30">
        <f>'Annual Financial Data'!I32/'Annual Financial Data'!I63</f>
        <v>1.4665591529921151</v>
      </c>
      <c r="J37" s="30">
        <f>'Annual Financial Data'!J32/'Annual Financial Data'!J63</f>
        <v>1.4445208322660723</v>
      </c>
      <c r="K37" s="30">
        <f>'Annual Financial Data'!K32/'Annual Financial Data'!K63</f>
        <v>5.7156561398026451</v>
      </c>
      <c r="L37" s="19" t="s">
        <v>80</v>
      </c>
    </row>
    <row r="38" spans="1:12" ht="14.25" x14ac:dyDescent="0.2">
      <c r="A38" s="26" t="s">
        <v>81</v>
      </c>
      <c r="B38" s="24">
        <f>'Annual Financial Data'!B32-'Annual Financial Data'!B63</f>
        <v>18891737</v>
      </c>
      <c r="C38" s="24">
        <f>'Annual Financial Data'!C32-'Annual Financial Data'!C63</f>
        <v>1367040</v>
      </c>
      <c r="D38" s="24">
        <f>'Annual Financial Data'!D32-'Annual Financial Data'!D63</f>
        <v>54167910</v>
      </c>
      <c r="E38" s="24">
        <f>'Annual Financial Data'!E32-'Annual Financial Data'!E63</f>
        <v>1027040</v>
      </c>
      <c r="F38" s="24">
        <f>'Annual Financial Data'!F32-'Annual Financial Data'!F63</f>
        <v>45473382</v>
      </c>
      <c r="G38" s="24">
        <f>'Annual Financial Data'!G32-'Annual Financial Data'!G63</f>
        <v>7618724</v>
      </c>
      <c r="H38" s="24">
        <f>'Annual Financial Data'!H32-'Annual Financial Data'!H63</f>
        <v>-16596</v>
      </c>
      <c r="I38" s="24">
        <f>'Annual Financial Data'!I32-'Annual Financial Data'!I63</f>
        <v>12337582</v>
      </c>
      <c r="J38" s="24">
        <f>'Annual Financial Data'!J32-'Annual Financial Data'!J63</f>
        <v>22309115</v>
      </c>
      <c r="K38" s="24">
        <f>'Annual Financial Data'!K32-'Annual Financial Data'!K63</f>
        <v>5251482</v>
      </c>
      <c r="L38" s="19" t="s">
        <v>82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Nagham Malahmeh</cp:lastModifiedBy>
  <dcterms:created xsi:type="dcterms:W3CDTF">2023-08-09T12:04:09Z</dcterms:created>
  <dcterms:modified xsi:type="dcterms:W3CDTF">2025-07-24T07:51:54Z</dcterms:modified>
</cp:coreProperties>
</file>